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755"/>
  </bookViews>
  <sheets>
    <sheet name="Ведомость" sheetId="1" r:id="rId1"/>
    <sheet name="Индивидуальные листки" sheetId="4" r:id="rId2"/>
    <sheet name="Расчет ведомости (не удалять)" sheetId="3" r:id="rId3"/>
    <sheet name="Месяц" sheetId="2" state="hidden" r:id="rId4"/>
  </sheets>
  <definedNames>
    <definedName name="Месяц">Месяц!$A$1:$A$12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7" i="4" l="1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A517" i="4"/>
  <c r="I519" i="4"/>
  <c r="Q515" i="4"/>
  <c r="P515" i="4"/>
  <c r="O515" i="4"/>
  <c r="N515" i="4"/>
  <c r="M515" i="4"/>
  <c r="L515" i="4"/>
  <c r="K515" i="4"/>
  <c r="J515" i="4"/>
  <c r="I515" i="4"/>
  <c r="H515" i="4"/>
  <c r="G515" i="4"/>
  <c r="F515" i="4"/>
  <c r="E515" i="4"/>
  <c r="D515" i="4"/>
  <c r="C515" i="4"/>
  <c r="R512" i="4"/>
  <c r="J512" i="4"/>
  <c r="C512" i="4"/>
  <c r="A500" i="4"/>
  <c r="I502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B500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R495" i="4"/>
  <c r="J495" i="4"/>
  <c r="C49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A485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A468" i="4"/>
  <c r="I487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R480" i="4"/>
  <c r="J480" i="4"/>
  <c r="C480" i="4"/>
  <c r="I470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R463" i="4"/>
  <c r="J463" i="4"/>
  <c r="C463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A451" i="4"/>
  <c r="I453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R446" i="4"/>
  <c r="J446" i="4"/>
  <c r="C44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A436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A419" i="4"/>
  <c r="I438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R431" i="4"/>
  <c r="J431" i="4"/>
  <c r="C431" i="4"/>
  <c r="I421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R414" i="4"/>
  <c r="J414" i="4"/>
  <c r="C414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A402" i="4"/>
  <c r="I404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R397" i="4"/>
  <c r="J397" i="4"/>
  <c r="C39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A387" i="4"/>
  <c r="I389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R382" i="4"/>
  <c r="J382" i="4"/>
  <c r="C382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A370" i="4"/>
  <c r="I372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R365" i="4"/>
  <c r="J365" i="4"/>
  <c r="C365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A353" i="4"/>
  <c r="A347" i="4"/>
  <c r="A346" i="4"/>
  <c r="A345" i="4"/>
  <c r="I355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R348" i="4"/>
  <c r="J348" i="4"/>
  <c r="C34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A338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A321" i="4"/>
  <c r="I340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R333" i="4"/>
  <c r="J333" i="4"/>
  <c r="C333" i="4"/>
  <c r="I323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R316" i="4"/>
  <c r="J316" i="4"/>
  <c r="C316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A304" i="4"/>
  <c r="I306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R299" i="4"/>
  <c r="J299" i="4"/>
  <c r="C29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A289" i="4"/>
  <c r="A272" i="4"/>
  <c r="I291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R284" i="4"/>
  <c r="J284" i="4"/>
  <c r="C284" i="4"/>
  <c r="I274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R267" i="4"/>
  <c r="J267" i="4"/>
  <c r="C267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A255" i="4"/>
  <c r="I257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R250" i="4"/>
  <c r="J250" i="4"/>
  <c r="C25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A240" i="4"/>
  <c r="I242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R235" i="4"/>
  <c r="J235" i="4"/>
  <c r="C23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A223" i="4"/>
  <c r="A206" i="4"/>
  <c r="I225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R218" i="4"/>
  <c r="J218" i="4"/>
  <c r="C218" i="4"/>
  <c r="I208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R201" i="4"/>
  <c r="J201" i="4"/>
  <c r="C20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A191" i="4"/>
  <c r="I193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R186" i="4"/>
  <c r="J186" i="4"/>
  <c r="C186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A174" i="4"/>
  <c r="I176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R169" i="4"/>
  <c r="J169" i="4"/>
  <c r="C169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A157" i="4"/>
  <c r="I159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R152" i="4"/>
  <c r="J152" i="4"/>
  <c r="C15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A142" i="4"/>
  <c r="I144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R137" i="4"/>
  <c r="J137" i="4"/>
  <c r="C137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A125" i="4"/>
  <c r="I127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R120" i="4"/>
  <c r="J120" i="4"/>
  <c r="C120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A108" i="4"/>
  <c r="I110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R103" i="4"/>
  <c r="J103" i="4"/>
  <c r="C10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A93" i="4"/>
  <c r="I95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R88" i="4"/>
  <c r="J88" i="4"/>
  <c r="C88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A76" i="4"/>
  <c r="I78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R71" i="4"/>
  <c r="J71" i="4"/>
  <c r="C71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A59" i="4"/>
  <c r="I61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R54" i="4"/>
  <c r="J54" i="4"/>
  <c r="C54" i="4"/>
  <c r="S43" i="4"/>
  <c r="R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C43" i="4"/>
  <c r="B43" i="4"/>
  <c r="A43" i="4"/>
  <c r="S9" i="4"/>
  <c r="R9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A26" i="4"/>
  <c r="I45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R38" i="4"/>
  <c r="J38" i="4"/>
  <c r="C38" i="4"/>
  <c r="I28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R21" i="4"/>
  <c r="J21" i="4"/>
  <c r="C21" i="4"/>
  <c r="B9" i="4"/>
  <c r="A9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I11" i="4"/>
  <c r="C7" i="4"/>
  <c r="C4" i="4"/>
  <c r="J4" i="4"/>
  <c r="R4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C9" i="4"/>
  <c r="M13" i="3" l="1"/>
  <c r="O13" i="3"/>
  <c r="Q13" i="3"/>
  <c r="M14" i="3"/>
  <c r="N14" i="3"/>
  <c r="O14" i="3"/>
  <c r="P14" i="3"/>
  <c r="Q14" i="3"/>
  <c r="M15" i="3"/>
  <c r="N15" i="3"/>
  <c r="O15" i="3"/>
  <c r="P15" i="3"/>
  <c r="Q15" i="3"/>
  <c r="M16" i="3"/>
  <c r="N16" i="3"/>
  <c r="O16" i="3"/>
  <c r="P16" i="3"/>
  <c r="Q16" i="3"/>
  <c r="M17" i="3"/>
  <c r="N17" i="3"/>
  <c r="O17" i="3"/>
  <c r="P17" i="3"/>
  <c r="Q17" i="3"/>
  <c r="M18" i="3"/>
  <c r="N18" i="3"/>
  <c r="O18" i="3"/>
  <c r="P18" i="3"/>
  <c r="Q18" i="3"/>
  <c r="M19" i="3"/>
  <c r="N19" i="3"/>
  <c r="O19" i="3"/>
  <c r="P19" i="3"/>
  <c r="Q19" i="3"/>
  <c r="M20" i="3"/>
  <c r="N20" i="3"/>
  <c r="O20" i="3"/>
  <c r="P20" i="3"/>
  <c r="Q20" i="3"/>
  <c r="M21" i="3"/>
  <c r="N21" i="3"/>
  <c r="O21" i="3"/>
  <c r="P21" i="3"/>
  <c r="Q21" i="3"/>
  <c r="M22" i="3"/>
  <c r="N22" i="3"/>
  <c r="O22" i="3"/>
  <c r="P22" i="3"/>
  <c r="Q22" i="3"/>
  <c r="M23" i="3"/>
  <c r="N23" i="3"/>
  <c r="O23" i="3"/>
  <c r="P23" i="3"/>
  <c r="Q23" i="3"/>
  <c r="M24" i="3"/>
  <c r="N24" i="3"/>
  <c r="O24" i="3"/>
  <c r="P24" i="3"/>
  <c r="Q24" i="3"/>
  <c r="M25" i="3"/>
  <c r="N25" i="3"/>
  <c r="O25" i="3"/>
  <c r="P25" i="3"/>
  <c r="Q25" i="3"/>
  <c r="M26" i="3"/>
  <c r="N26" i="3"/>
  <c r="O26" i="3"/>
  <c r="P26" i="3"/>
  <c r="Q26" i="3"/>
  <c r="M27" i="3"/>
  <c r="N27" i="3"/>
  <c r="O27" i="3"/>
  <c r="P27" i="3"/>
  <c r="Q27" i="3"/>
  <c r="M28" i="3"/>
  <c r="N28" i="3"/>
  <c r="O28" i="3"/>
  <c r="P28" i="3"/>
  <c r="Q28" i="3"/>
  <c r="M29" i="3"/>
  <c r="N29" i="3"/>
  <c r="O29" i="3"/>
  <c r="P29" i="3"/>
  <c r="Q29" i="3"/>
  <c r="M30" i="3"/>
  <c r="N30" i="3"/>
  <c r="O30" i="3"/>
  <c r="P30" i="3"/>
  <c r="Q30" i="3"/>
  <c r="M31" i="3"/>
  <c r="N31" i="3"/>
  <c r="O31" i="3"/>
  <c r="P31" i="3"/>
  <c r="Q31" i="3"/>
  <c r="M32" i="3"/>
  <c r="N32" i="3"/>
  <c r="O32" i="3"/>
  <c r="P32" i="3"/>
  <c r="Q32" i="3"/>
  <c r="Q12" i="3"/>
  <c r="B13" i="3"/>
  <c r="H13" i="3" s="1"/>
  <c r="C13" i="3"/>
  <c r="I13" i="3" s="1"/>
  <c r="D13" i="3"/>
  <c r="J13" i="3" s="1"/>
  <c r="E13" i="3"/>
  <c r="K13" i="3" s="1"/>
  <c r="F13" i="3"/>
  <c r="N13" i="3" s="1"/>
  <c r="B14" i="3"/>
  <c r="C14" i="3"/>
  <c r="I14" i="3" s="1"/>
  <c r="D14" i="3"/>
  <c r="J14" i="3" s="1"/>
  <c r="E14" i="3"/>
  <c r="K14" i="3" s="1"/>
  <c r="F14" i="3"/>
  <c r="B15" i="3"/>
  <c r="H15" i="3" s="1"/>
  <c r="C15" i="3"/>
  <c r="I15" i="3" s="1"/>
  <c r="D15" i="3"/>
  <c r="J15" i="3" s="1"/>
  <c r="E15" i="3"/>
  <c r="K15" i="3" s="1"/>
  <c r="F15" i="3"/>
  <c r="B16" i="3"/>
  <c r="H16" i="3" s="1"/>
  <c r="C16" i="3"/>
  <c r="I16" i="3" s="1"/>
  <c r="D16" i="3"/>
  <c r="J16" i="3" s="1"/>
  <c r="E16" i="3"/>
  <c r="K16" i="3" s="1"/>
  <c r="F16" i="3"/>
  <c r="B17" i="3"/>
  <c r="H17" i="3" s="1"/>
  <c r="C17" i="3"/>
  <c r="I17" i="3" s="1"/>
  <c r="D17" i="3"/>
  <c r="J17" i="3" s="1"/>
  <c r="E17" i="3"/>
  <c r="K17" i="3" s="1"/>
  <c r="F17" i="3"/>
  <c r="B18" i="3"/>
  <c r="H18" i="3" s="1"/>
  <c r="C18" i="3"/>
  <c r="I18" i="3" s="1"/>
  <c r="D18" i="3"/>
  <c r="J18" i="3" s="1"/>
  <c r="E18" i="3"/>
  <c r="K18" i="3" s="1"/>
  <c r="F18" i="3"/>
  <c r="B19" i="3"/>
  <c r="H19" i="3" s="1"/>
  <c r="C19" i="3"/>
  <c r="I19" i="3" s="1"/>
  <c r="D19" i="3"/>
  <c r="J19" i="3" s="1"/>
  <c r="E19" i="3"/>
  <c r="K19" i="3" s="1"/>
  <c r="F19" i="3"/>
  <c r="B20" i="3"/>
  <c r="H20" i="3" s="1"/>
  <c r="C20" i="3"/>
  <c r="I20" i="3" s="1"/>
  <c r="D20" i="3"/>
  <c r="J20" i="3" s="1"/>
  <c r="E20" i="3"/>
  <c r="K20" i="3" s="1"/>
  <c r="F20" i="3"/>
  <c r="B21" i="3"/>
  <c r="H21" i="3" s="1"/>
  <c r="C21" i="3"/>
  <c r="I21" i="3" s="1"/>
  <c r="D21" i="3"/>
  <c r="J21" i="3" s="1"/>
  <c r="E21" i="3"/>
  <c r="K21" i="3" s="1"/>
  <c r="F21" i="3"/>
  <c r="B22" i="3"/>
  <c r="H22" i="3" s="1"/>
  <c r="C22" i="3"/>
  <c r="I22" i="3" s="1"/>
  <c r="D22" i="3"/>
  <c r="J22" i="3" s="1"/>
  <c r="E22" i="3"/>
  <c r="K22" i="3" s="1"/>
  <c r="F22" i="3"/>
  <c r="B23" i="3"/>
  <c r="H23" i="3" s="1"/>
  <c r="C23" i="3"/>
  <c r="I23" i="3" s="1"/>
  <c r="D23" i="3"/>
  <c r="J23" i="3" s="1"/>
  <c r="E23" i="3"/>
  <c r="K23" i="3" s="1"/>
  <c r="F23" i="3"/>
  <c r="B24" i="3"/>
  <c r="H24" i="3" s="1"/>
  <c r="C24" i="3"/>
  <c r="I24" i="3" s="1"/>
  <c r="D24" i="3"/>
  <c r="J24" i="3" s="1"/>
  <c r="E24" i="3"/>
  <c r="K24" i="3" s="1"/>
  <c r="F24" i="3"/>
  <c r="B25" i="3"/>
  <c r="H25" i="3" s="1"/>
  <c r="C25" i="3"/>
  <c r="I25" i="3" s="1"/>
  <c r="D25" i="3"/>
  <c r="J25" i="3" s="1"/>
  <c r="E25" i="3"/>
  <c r="K25" i="3" s="1"/>
  <c r="F25" i="3"/>
  <c r="B26" i="3"/>
  <c r="H26" i="3" s="1"/>
  <c r="C26" i="3"/>
  <c r="I26" i="3" s="1"/>
  <c r="D26" i="3"/>
  <c r="J26" i="3" s="1"/>
  <c r="E26" i="3"/>
  <c r="K26" i="3" s="1"/>
  <c r="F26" i="3"/>
  <c r="B27" i="3"/>
  <c r="H27" i="3" s="1"/>
  <c r="C27" i="3"/>
  <c r="I27" i="3" s="1"/>
  <c r="D27" i="3"/>
  <c r="J27" i="3" s="1"/>
  <c r="E27" i="3"/>
  <c r="K27" i="3" s="1"/>
  <c r="F27" i="3"/>
  <c r="B28" i="3"/>
  <c r="H28" i="3" s="1"/>
  <c r="C28" i="3"/>
  <c r="I28" i="3" s="1"/>
  <c r="D28" i="3"/>
  <c r="J28" i="3" s="1"/>
  <c r="E28" i="3"/>
  <c r="K28" i="3" s="1"/>
  <c r="F28" i="3"/>
  <c r="B29" i="3"/>
  <c r="H29" i="3" s="1"/>
  <c r="C29" i="3"/>
  <c r="I29" i="3" s="1"/>
  <c r="D29" i="3"/>
  <c r="J29" i="3" s="1"/>
  <c r="E29" i="3"/>
  <c r="K29" i="3" s="1"/>
  <c r="F29" i="3"/>
  <c r="B30" i="3"/>
  <c r="H30" i="3" s="1"/>
  <c r="C30" i="3"/>
  <c r="I30" i="3" s="1"/>
  <c r="D30" i="3"/>
  <c r="J30" i="3" s="1"/>
  <c r="E30" i="3"/>
  <c r="K30" i="3" s="1"/>
  <c r="F30" i="3"/>
  <c r="B31" i="3"/>
  <c r="H31" i="3" s="1"/>
  <c r="C31" i="3"/>
  <c r="I31" i="3" s="1"/>
  <c r="D31" i="3"/>
  <c r="J31" i="3" s="1"/>
  <c r="E31" i="3"/>
  <c r="K31" i="3" s="1"/>
  <c r="F31" i="3"/>
  <c r="B32" i="3"/>
  <c r="H32" i="3" s="1"/>
  <c r="C32" i="3"/>
  <c r="I32" i="3" s="1"/>
  <c r="D32" i="3"/>
  <c r="J32" i="3" s="1"/>
  <c r="E32" i="3"/>
  <c r="K32" i="3" s="1"/>
  <c r="F32" i="3"/>
  <c r="F12" i="3"/>
  <c r="P12" i="3" s="1"/>
  <c r="E12" i="3"/>
  <c r="D12" i="3"/>
  <c r="C12" i="3"/>
  <c r="B12" i="3"/>
  <c r="P13" i="3" l="1"/>
  <c r="P33" i="3" s="1"/>
  <c r="M12" i="3"/>
  <c r="O12" i="3"/>
  <c r="N12" i="3"/>
  <c r="N33" i="3" s="1"/>
  <c r="O33" i="3"/>
  <c r="M33" i="3"/>
  <c r="C48" i="1" s="1"/>
  <c r="Q33" i="3"/>
  <c r="R48" i="1" s="1"/>
  <c r="B33" i="3"/>
  <c r="D33" i="3"/>
  <c r="F33" i="3"/>
  <c r="H12" i="3"/>
  <c r="J12" i="3"/>
  <c r="J33" i="3" s="1"/>
  <c r="C33" i="3"/>
  <c r="E33" i="3"/>
  <c r="I12" i="3"/>
  <c r="I33" i="3" s="1"/>
  <c r="K12" i="3"/>
  <c r="K33" i="3" s="1"/>
  <c r="H14" i="3"/>
  <c r="C46" i="1" l="1"/>
  <c r="H33" i="3"/>
  <c r="C56" i="1" s="1"/>
  <c r="R46" i="1" l="1"/>
  <c r="R44" i="1" l="1"/>
  <c r="C50" i="1" s="1"/>
  <c r="S44" i="1"/>
  <c r="S50" i="1" s="1"/>
  <c r="I54" i="1" l="1"/>
  <c r="L50" i="1"/>
</calcChain>
</file>

<file path=xl/sharedStrings.xml><?xml version="1.0" encoding="utf-8"?>
<sst xmlns="http://schemas.openxmlformats.org/spreadsheetml/2006/main" count="491" uniqueCount="45">
  <si>
    <t>ГБПОУ СПО Бологовский колледж</t>
  </si>
  <si>
    <t xml:space="preserve">ВЕДОМОСТЬ </t>
  </si>
  <si>
    <t>успеваемости и посещаемости</t>
  </si>
  <si>
    <t>Группа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</si>
  <si>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</si>
  <si>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</si>
  <si>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</si>
  <si>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</si>
  <si>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</si>
  <si>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</si>
  <si>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</si>
  <si>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</si>
  <si>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</si>
  <si>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</si>
  <si>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</si>
  <si>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</si>
  <si>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</si>
  <si>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</si>
  <si>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Куратор</t>
  </si>
  <si>
    <t>№ п/п</t>
  </si>
  <si>
    <t>Фамилия И.О.</t>
  </si>
  <si>
    <t>Предметы</t>
  </si>
  <si>
    <t>Пропущено часов</t>
  </si>
  <si>
    <t>Всего</t>
  </si>
  <si>
    <t>Итого:</t>
  </si>
  <si>
    <t>По неуважительной причине</t>
  </si>
  <si>
    <t>Успеваемость % общая</t>
  </si>
  <si>
    <t>Учатся на "4" и "5"</t>
  </si>
  <si>
    <t>Всего пропущено</t>
  </si>
  <si>
    <t>Качественная успеваемость</t>
  </si>
  <si>
    <t>Пропущено по неуваж. причинам на одно учащегося</t>
  </si>
  <si>
    <t>Средний балл</t>
  </si>
  <si>
    <t>Количество обучающихся</t>
  </si>
  <si>
    <t>Количество неуспевающих</t>
  </si>
  <si>
    <t>в т.ч. по уваж.причине</t>
  </si>
  <si>
    <t>по неваж. причине</t>
  </si>
  <si>
    <t>Количество баллов</t>
  </si>
  <si>
    <t>н/а</t>
  </si>
  <si>
    <t>Сумма баллов</t>
  </si>
  <si>
    <t>Всего "4" и "5"</t>
  </si>
  <si>
    <t>Только на "5"</t>
  </si>
  <si>
    <t>C одной "4"</t>
  </si>
  <si>
    <t>C одной "3"</t>
  </si>
  <si>
    <t>н/а или "2"</t>
  </si>
  <si>
    <t>Родители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</si>
</sst>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;;;@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165" fontId="0" fillId="0" borderId="5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0" fillId="0" borderId="53" xfId="0" applyBorder="1"/>
    <xf numFmtId="0" fontId="0" fillId="0" borderId="53" xfId="0" applyBorder="1" applyAlignment="1">
      <alignment horizontal="right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46" xfId="0" applyBorder="1" applyProtection="1">
      <protection locked="0"/>
    </xf>
    <xf numFmtId="0" fontId="1" fillId="0" borderId="37" xfId="0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 vertical="center" textRotation="90"/>
      <protection locked="0"/>
    </xf>
    <xf numFmtId="0" fontId="0" fillId="0" borderId="5" xfId="0" applyBorder="1" applyAlignment="1" applyProtection="1">
      <alignment horizontal="center" vertical="center" textRotation="90"/>
      <protection locked="0"/>
    </xf>
    <xf numFmtId="0" fontId="0" fillId="0" borderId="10" xfId="0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26" xfId="0" applyBorder="1" applyAlignment="1" applyProtection="1">
      <alignment horizontal="center" vertical="center" textRotation="90"/>
      <protection locked="0"/>
    </xf>
    <xf numFmtId="0" fontId="0" fillId="0" borderId="27" xfId="0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 textRotation="90"/>
      <protection locked="0"/>
    </xf>
    <xf numFmtId="0" fontId="0" fillId="0" borderId="12" xfId="0" applyBorder="1" applyAlignment="1" applyProtection="1">
      <alignment horizontal="center" vertical="center" textRotation="90"/>
      <protection locked="0"/>
    </xf>
    <xf numFmtId="0" fontId="0" fillId="0" borderId="13" xfId="0" applyBorder="1" applyAlignment="1" applyProtection="1">
      <alignment horizontal="center" vertical="center" textRotation="90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textRotation="90"/>
      <protection locked="0"/>
    </xf>
    <xf numFmtId="0" fontId="0" fillId="0" borderId="16" xfId="0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165" fontId="0" fillId="0" borderId="17" xfId="0" applyNumberFormat="1" applyBorder="1" applyAlignment="1">
      <alignment horizontal="center" vertical="center" textRotation="90"/>
    </xf>
    <xf numFmtId="165" fontId="0" fillId="0" borderId="35" xfId="0" applyNumberForma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textRotation="90"/>
    </xf>
    <xf numFmtId="165" fontId="0" fillId="0" borderId="31" xfId="0" applyNumberFormat="1" applyBorder="1" applyAlignment="1">
      <alignment horizontal="center" vertical="center" textRotation="90"/>
    </xf>
    <xf numFmtId="165" fontId="0" fillId="0" borderId="10" xfId="0" applyNumberFormat="1" applyBorder="1" applyAlignment="1">
      <alignment horizontal="center" vertical="center" textRotation="90" wrapText="1"/>
    </xf>
    <xf numFmtId="165" fontId="0" fillId="0" borderId="34" xfId="0" applyNumberForma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47" xfId="0" applyBorder="1" applyAlignment="1">
      <alignment horizontal="center" textRotation="90"/>
    </xf>
    <xf numFmtId="0" fontId="0" fillId="0" borderId="48" xfId="0" applyBorder="1" applyAlignment="1">
      <alignment horizontal="center" textRotation="9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5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I54" sqref="I54:L54"/>
    </sheetView>
  </sheetViews>
  <sheetFormatPr defaultRowHeight="15" x14ac:dyDescent="0.25"/>
  <cols>
    <col min="1" max="1" width="3.7109375" customWidth="1"/>
    <col min="2" max="2" width="24" customWidth="1"/>
    <col min="3" max="17" width="3.7109375" customWidth="1"/>
    <col min="18" max="18" width="8" customWidth="1"/>
    <col min="19" max="19" width="8.42578125" customWidth="1"/>
  </cols>
  <sheetData>
    <row r="1" spans="1:19" ht="15.7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.75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5.75" x14ac:dyDescent="0.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4.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15" customHeight="1" x14ac:dyDescent="0.25">
      <c r="A5" s="75"/>
      <c r="B5" s="75" t="s">
        <v>3</v>
      </c>
      <c r="C5" s="103"/>
      <c r="D5" s="103"/>
      <c r="E5" s="103"/>
      <c r="F5" s="76"/>
      <c r="G5" s="104" t="s">
        <v>4</v>
      </c>
      <c r="H5" s="104"/>
      <c r="I5" s="104"/>
      <c r="J5" s="103" t="s">
        <v>6</v>
      </c>
      <c r="K5" s="103"/>
      <c r="L5" s="103"/>
      <c r="M5" s="103"/>
      <c r="N5" s="77"/>
      <c r="O5" s="77"/>
      <c r="P5" s="105" t="s">
        <v>5</v>
      </c>
      <c r="Q5" s="105"/>
      <c r="R5" s="78"/>
      <c r="S5" s="77"/>
    </row>
    <row r="6" spans="1:19" ht="5.25" customHeigh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77"/>
      <c r="M6" s="77"/>
      <c r="N6" s="77"/>
      <c r="O6" s="77"/>
      <c r="P6" s="77"/>
      <c r="Q6" s="77"/>
      <c r="R6" s="77"/>
      <c r="S6" s="77"/>
    </row>
    <row r="7" spans="1:19" ht="15" customHeight="1" x14ac:dyDescent="0.25">
      <c r="A7" s="79"/>
      <c r="B7" s="75" t="s">
        <v>18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77"/>
      <c r="S7" s="77"/>
    </row>
    <row r="8" spans="1:19" ht="10.5" customHeight="1" thickBot="1" x14ac:dyDescent="0.3">
      <c r="A8" s="79"/>
      <c r="B8" s="81"/>
      <c r="C8" s="81"/>
      <c r="D8" s="81"/>
      <c r="E8" s="81"/>
      <c r="F8" s="81"/>
      <c r="G8" s="81"/>
      <c r="H8" s="80"/>
      <c r="I8" s="80"/>
      <c r="J8" s="80"/>
      <c r="K8" s="80"/>
      <c r="L8" s="77"/>
      <c r="M8" s="77"/>
      <c r="N8" s="77"/>
      <c r="O8" s="77"/>
      <c r="P8" s="77"/>
      <c r="Q8" s="77"/>
      <c r="R8" s="77"/>
      <c r="S8" s="77"/>
    </row>
    <row r="9" spans="1:19" ht="26.25" customHeight="1" thickBot="1" x14ac:dyDescent="0.3">
      <c r="A9" s="110" t="s">
        <v>19</v>
      </c>
      <c r="B9" s="113" t="s">
        <v>20</v>
      </c>
      <c r="C9" s="101" t="s">
        <v>21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7"/>
      <c r="R9" s="101" t="s">
        <v>22</v>
      </c>
      <c r="S9" s="102"/>
    </row>
    <row r="10" spans="1:19" ht="60" customHeight="1" x14ac:dyDescent="0.25">
      <c r="A10" s="111"/>
      <c r="B10" s="114"/>
      <c r="C10" s="116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6"/>
      <c r="R10" s="90" t="s">
        <v>23</v>
      </c>
      <c r="S10" s="92" t="s">
        <v>25</v>
      </c>
    </row>
    <row r="11" spans="1:19" ht="45" customHeight="1" thickBot="1" x14ac:dyDescent="0.3">
      <c r="A11" s="112"/>
      <c r="B11" s="115"/>
      <c r="C11" s="117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91"/>
      <c r="S11" s="93"/>
    </row>
    <row r="12" spans="1:19" x14ac:dyDescent="0.25">
      <c r="A12" s="82">
        <v>1</v>
      </c>
      <c r="B12" s="83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165"/>
      <c r="S12" s="166"/>
    </row>
    <row r="13" spans="1:19" x14ac:dyDescent="0.25">
      <c r="A13" s="84">
        <v>2</v>
      </c>
      <c r="B13" s="85"/>
      <c r="C13" s="167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70"/>
      <c r="S13" s="171"/>
    </row>
    <row r="14" spans="1:19" x14ac:dyDescent="0.25">
      <c r="A14" s="84">
        <v>3</v>
      </c>
      <c r="B14" s="85"/>
      <c r="C14" s="167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9"/>
      <c r="R14" s="170"/>
      <c r="S14" s="171"/>
    </row>
    <row r="15" spans="1:19" x14ac:dyDescent="0.25">
      <c r="A15" s="84">
        <v>4</v>
      </c>
      <c r="B15" s="85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9"/>
      <c r="R15" s="170"/>
      <c r="S15" s="171"/>
    </row>
    <row r="16" spans="1:19" x14ac:dyDescent="0.25">
      <c r="A16" s="84">
        <v>5</v>
      </c>
      <c r="B16" s="85"/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9"/>
      <c r="R16" s="170"/>
      <c r="S16" s="171"/>
    </row>
    <row r="17" spans="1:19" x14ac:dyDescent="0.25">
      <c r="A17" s="84">
        <v>6</v>
      </c>
      <c r="B17" s="85"/>
      <c r="C17" s="167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9"/>
      <c r="R17" s="170"/>
      <c r="S17" s="171"/>
    </row>
    <row r="18" spans="1:19" x14ac:dyDescent="0.25">
      <c r="A18" s="84">
        <v>7</v>
      </c>
      <c r="B18" s="85"/>
      <c r="C18" s="167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  <c r="R18" s="170"/>
      <c r="S18" s="171"/>
    </row>
    <row r="19" spans="1:19" x14ac:dyDescent="0.25">
      <c r="A19" s="84">
        <v>8</v>
      </c>
      <c r="B19" s="85"/>
      <c r="C19" s="167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9"/>
      <c r="R19" s="170"/>
      <c r="S19" s="171"/>
    </row>
    <row r="20" spans="1:19" x14ac:dyDescent="0.25">
      <c r="A20" s="84">
        <v>9</v>
      </c>
      <c r="B20" s="85"/>
      <c r="C20" s="167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  <c r="R20" s="170"/>
      <c r="S20" s="171"/>
    </row>
    <row r="21" spans="1:19" x14ac:dyDescent="0.25">
      <c r="A21" s="84">
        <v>10</v>
      </c>
      <c r="B21" s="85"/>
      <c r="C21" s="167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70"/>
      <c r="S21" s="171"/>
    </row>
    <row r="22" spans="1:19" x14ac:dyDescent="0.25">
      <c r="A22" s="84">
        <v>11</v>
      </c>
      <c r="B22" s="85"/>
      <c r="C22" s="167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9"/>
      <c r="R22" s="170"/>
      <c r="S22" s="171"/>
    </row>
    <row r="23" spans="1:19" x14ac:dyDescent="0.25">
      <c r="A23" s="84">
        <v>12</v>
      </c>
      <c r="B23" s="85"/>
      <c r="C23" s="167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170"/>
      <c r="S23" s="171"/>
    </row>
    <row r="24" spans="1:19" x14ac:dyDescent="0.25">
      <c r="A24" s="84">
        <v>13</v>
      </c>
      <c r="B24" s="85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9"/>
      <c r="R24" s="170"/>
      <c r="S24" s="171"/>
    </row>
    <row r="25" spans="1:19" x14ac:dyDescent="0.25">
      <c r="A25" s="84">
        <v>14</v>
      </c>
      <c r="B25" s="85"/>
      <c r="C25" s="167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9"/>
      <c r="R25" s="170"/>
      <c r="S25" s="171"/>
    </row>
    <row r="26" spans="1:19" x14ac:dyDescent="0.25">
      <c r="A26" s="84">
        <v>15</v>
      </c>
      <c r="B26" s="85"/>
      <c r="C26" s="167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9"/>
      <c r="R26" s="170"/>
      <c r="S26" s="171"/>
    </row>
    <row r="27" spans="1:19" x14ac:dyDescent="0.25">
      <c r="A27" s="84">
        <v>16</v>
      </c>
      <c r="B27" s="85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9"/>
      <c r="R27" s="170"/>
      <c r="S27" s="171"/>
    </row>
    <row r="28" spans="1:19" x14ac:dyDescent="0.25">
      <c r="A28" s="84">
        <v>17</v>
      </c>
      <c r="B28" s="85"/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  <c r="R28" s="170"/>
      <c r="S28" s="171"/>
    </row>
    <row r="29" spans="1:19" x14ac:dyDescent="0.25">
      <c r="A29" s="84">
        <v>18</v>
      </c>
      <c r="B29" s="85"/>
      <c r="C29" s="167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9"/>
      <c r="R29" s="170"/>
      <c r="S29" s="171"/>
    </row>
    <row r="30" spans="1:19" x14ac:dyDescent="0.25">
      <c r="A30" s="84">
        <v>19</v>
      </c>
      <c r="B30" s="85"/>
      <c r="C30" s="16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9"/>
      <c r="R30" s="170"/>
      <c r="S30" s="171"/>
    </row>
    <row r="31" spans="1:19" x14ac:dyDescent="0.25">
      <c r="A31" s="84">
        <v>20</v>
      </c>
      <c r="B31" s="85"/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9"/>
      <c r="R31" s="170"/>
      <c r="S31" s="171"/>
    </row>
    <row r="32" spans="1:19" x14ac:dyDescent="0.25">
      <c r="A32" s="84">
        <v>21</v>
      </c>
      <c r="B32" s="85"/>
      <c r="C32" s="167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0"/>
      <c r="S32" s="171"/>
    </row>
    <row r="33" spans="1:19" x14ac:dyDescent="0.25">
      <c r="A33" s="84">
        <v>22</v>
      </c>
      <c r="B33" s="85"/>
      <c r="C33" s="167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70"/>
      <c r="S33" s="171"/>
    </row>
    <row r="34" spans="1:19" x14ac:dyDescent="0.25">
      <c r="A34" s="84">
        <v>23</v>
      </c>
      <c r="B34" s="85"/>
      <c r="C34" s="167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0"/>
      <c r="S34" s="171"/>
    </row>
    <row r="35" spans="1:19" x14ac:dyDescent="0.25">
      <c r="A35" s="84">
        <v>24</v>
      </c>
      <c r="B35" s="85"/>
      <c r="C35" s="167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0"/>
      <c r="S35" s="171"/>
    </row>
    <row r="36" spans="1:19" x14ac:dyDescent="0.25">
      <c r="A36" s="84">
        <v>25</v>
      </c>
      <c r="B36" s="85"/>
      <c r="C36" s="167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9"/>
      <c r="R36" s="170"/>
      <c r="S36" s="171"/>
    </row>
    <row r="37" spans="1:19" x14ac:dyDescent="0.25">
      <c r="A37" s="84">
        <v>26</v>
      </c>
      <c r="B37" s="85"/>
      <c r="C37" s="167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9"/>
      <c r="R37" s="170"/>
      <c r="S37" s="171"/>
    </row>
    <row r="38" spans="1:19" x14ac:dyDescent="0.25">
      <c r="A38" s="84">
        <v>27</v>
      </c>
      <c r="B38" s="85"/>
      <c r="C38" s="16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9"/>
      <c r="R38" s="170"/>
      <c r="S38" s="171"/>
    </row>
    <row r="39" spans="1:19" x14ac:dyDescent="0.25">
      <c r="A39" s="84">
        <v>28</v>
      </c>
      <c r="B39" s="85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9"/>
      <c r="R39" s="170"/>
      <c r="S39" s="171"/>
    </row>
    <row r="40" spans="1:19" x14ac:dyDescent="0.25">
      <c r="A40" s="84">
        <v>29</v>
      </c>
      <c r="B40" s="85"/>
      <c r="C40" s="167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9"/>
      <c r="R40" s="170"/>
      <c r="S40" s="171"/>
    </row>
    <row r="41" spans="1:19" x14ac:dyDescent="0.25">
      <c r="A41" s="84">
        <v>30</v>
      </c>
      <c r="B41" s="85"/>
      <c r="C41" s="16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9"/>
      <c r="R41" s="170"/>
      <c r="S41" s="171"/>
    </row>
    <row r="42" spans="1:19" x14ac:dyDescent="0.25">
      <c r="A42" s="84">
        <v>31</v>
      </c>
      <c r="B42" s="85"/>
      <c r="C42" s="167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9"/>
      <c r="R42" s="170"/>
      <c r="S42" s="171"/>
    </row>
    <row r="43" spans="1:19" ht="15.75" thickBot="1" x14ac:dyDescent="0.3">
      <c r="A43" s="86">
        <v>32</v>
      </c>
      <c r="B43" s="87"/>
      <c r="C43" s="172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4"/>
      <c r="R43" s="175"/>
      <c r="S43" s="176"/>
    </row>
    <row r="44" spans="1:19" ht="16.5" thickBot="1" x14ac:dyDescent="0.3">
      <c r="A44" s="88"/>
      <c r="B44" s="89" t="s">
        <v>24</v>
      </c>
      <c r="C44" s="177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9"/>
      <c r="R44" s="180">
        <f>SUM(R12:R43)</f>
        <v>0</v>
      </c>
      <c r="S44" s="181">
        <f>SUM(S12:S43)</f>
        <v>0</v>
      </c>
    </row>
    <row r="45" spans="1:19" ht="6" customHeight="1" x14ac:dyDescent="0.25"/>
    <row r="46" spans="1:19" x14ac:dyDescent="0.25">
      <c r="A46" s="108" t="s">
        <v>26</v>
      </c>
      <c r="B46" s="108"/>
      <c r="C46" s="109" t="e">
        <f>('Расчет ведомости (не удалять)'!B33+'Расчет ведомости (не удалять)'!C33+'Расчет ведомости (не удалять)'!D33)/R46*0.1</f>
        <v>#DIV/0!</v>
      </c>
      <c r="D46" s="109"/>
      <c r="E46" s="109"/>
      <c r="F46" s="109"/>
      <c r="G46" s="7"/>
      <c r="H46" s="7"/>
      <c r="K46" s="118" t="s">
        <v>32</v>
      </c>
      <c r="L46" s="118"/>
      <c r="M46" s="118"/>
      <c r="N46" s="118"/>
      <c r="O46" s="118"/>
      <c r="P46" s="118"/>
      <c r="Q46" s="118"/>
      <c r="R46" s="119">
        <f>COUNTA(B12:B43)</f>
        <v>0</v>
      </c>
      <c r="S46" s="119"/>
    </row>
    <row r="47" spans="1:19" ht="7.5" customHeight="1" x14ac:dyDescent="0.25">
      <c r="A47" s="7"/>
      <c r="B47" s="7"/>
      <c r="C47" s="7"/>
      <c r="D47" s="7"/>
      <c r="E47" s="7"/>
      <c r="F47" s="7"/>
      <c r="G47" s="7"/>
      <c r="H47" s="7"/>
    </row>
    <row r="48" spans="1:19" x14ac:dyDescent="0.25">
      <c r="A48" s="108" t="s">
        <v>27</v>
      </c>
      <c r="B48" s="108"/>
      <c r="C48" s="119">
        <f>'Расчет ведомости (не удалять)'!M33</f>
        <v>0</v>
      </c>
      <c r="D48" s="119"/>
      <c r="E48" s="119"/>
      <c r="F48" s="119"/>
      <c r="G48" s="7"/>
      <c r="H48" s="7"/>
      <c r="K48" s="118" t="s">
        <v>33</v>
      </c>
      <c r="L48" s="118"/>
      <c r="M48" s="118"/>
      <c r="N48" s="118"/>
      <c r="O48" s="118"/>
      <c r="P48" s="118"/>
      <c r="Q48" s="118"/>
      <c r="R48" s="119">
        <f>'Расчет ведомости (не удалять)'!Q33</f>
        <v>0</v>
      </c>
      <c r="S48" s="119"/>
    </row>
    <row r="49" spans="1:19" ht="7.5" customHeight="1" x14ac:dyDescent="0.25">
      <c r="A49" s="7"/>
      <c r="B49" s="7"/>
      <c r="C49" s="7"/>
      <c r="D49" s="7"/>
      <c r="E49" s="7"/>
      <c r="F49" s="7"/>
      <c r="G49" s="7"/>
      <c r="H49" s="7"/>
    </row>
    <row r="50" spans="1:19" x14ac:dyDescent="0.25">
      <c r="A50" s="108" t="s">
        <v>28</v>
      </c>
      <c r="B50" s="108"/>
      <c r="C50" s="122">
        <f>R44</f>
        <v>0</v>
      </c>
      <c r="D50" s="122"/>
      <c r="E50" s="122"/>
      <c r="F50" s="123" t="s">
        <v>34</v>
      </c>
      <c r="G50" s="123"/>
      <c r="H50" s="123"/>
      <c r="I50" s="123"/>
      <c r="J50" s="123"/>
      <c r="K50" s="123"/>
      <c r="L50" s="122">
        <f>C50-S50</f>
        <v>0</v>
      </c>
      <c r="M50" s="122"/>
      <c r="N50" s="122"/>
      <c r="O50" s="124" t="s">
        <v>35</v>
      </c>
      <c r="P50" s="124"/>
      <c r="Q50" s="124"/>
      <c r="R50" s="124"/>
      <c r="S50" s="73">
        <f>S44</f>
        <v>0</v>
      </c>
    </row>
    <row r="51" spans="1:19" ht="7.5" customHeight="1" x14ac:dyDescent="0.25">
      <c r="A51" s="7"/>
      <c r="B51" s="7"/>
      <c r="C51" s="7"/>
      <c r="D51" s="7"/>
      <c r="E51" s="7"/>
      <c r="F51" s="7"/>
      <c r="G51" s="7"/>
      <c r="H51" s="7"/>
    </row>
    <row r="52" spans="1:19" x14ac:dyDescent="0.25">
      <c r="A52" s="108" t="s">
        <v>29</v>
      </c>
      <c r="B52" s="108"/>
      <c r="C52" s="120"/>
      <c r="D52" s="120"/>
      <c r="E52" s="120"/>
      <c r="F52" s="120"/>
      <c r="G52" s="7"/>
      <c r="H52" s="7"/>
    </row>
    <row r="53" spans="1:19" ht="7.5" customHeight="1" x14ac:dyDescent="0.25">
      <c r="A53" s="7"/>
      <c r="B53" s="7"/>
      <c r="C53" s="7"/>
      <c r="D53" s="7"/>
      <c r="E53" s="7"/>
      <c r="F53" s="7"/>
      <c r="G53" s="7"/>
      <c r="H53" s="7"/>
    </row>
    <row r="54" spans="1:19" x14ac:dyDescent="0.25">
      <c r="A54" s="118" t="s">
        <v>30</v>
      </c>
      <c r="B54" s="118"/>
      <c r="C54" s="118"/>
      <c r="D54" s="118"/>
      <c r="E54" s="118"/>
      <c r="F54" s="118"/>
      <c r="G54" s="118"/>
      <c r="H54" s="118"/>
      <c r="I54" s="121" t="e">
        <f>R46/S50</f>
        <v>#DIV/0!</v>
      </c>
      <c r="J54" s="121"/>
      <c r="K54" s="121"/>
      <c r="L54" s="121"/>
    </row>
    <row r="55" spans="1:19" ht="7.5" customHeight="1" x14ac:dyDescent="0.25"/>
    <row r="56" spans="1:19" x14ac:dyDescent="0.25">
      <c r="A56" s="118" t="s">
        <v>31</v>
      </c>
      <c r="B56" s="118"/>
      <c r="C56" s="121" t="e">
        <f>SUM('Расчет ведомости (не удалять)'!H33:K33)/SUM('Расчет ведомости (не удалять)'!B33:E33)</f>
        <v>#DIV/0!</v>
      </c>
      <c r="D56" s="121"/>
      <c r="E56" s="121"/>
      <c r="F56" s="121"/>
    </row>
  </sheetData>
  <sheetProtection algorithmName="SHA-512" hashValue="Nx6UvY7AmbRx9D4loiteosjJQjfecDjuMkiAxoHfIx4hlm1kUdxStruEc4pczsIHXK6X/vHt6z5IVXdfrA4S4w==" saltValue="dr42C31ccnvo/fPej65N8A==" spinCount="100000" sheet="1" objects="1" scenarios="1" formatCells="0"/>
  <mergeCells count="48">
    <mergeCell ref="O50:R50"/>
    <mergeCell ref="R46:S46"/>
    <mergeCell ref="R48:S48"/>
    <mergeCell ref="K46:Q46"/>
    <mergeCell ref="K48:Q48"/>
    <mergeCell ref="A52:B52"/>
    <mergeCell ref="A54:H54"/>
    <mergeCell ref="A56:B56"/>
    <mergeCell ref="C48:F48"/>
    <mergeCell ref="C52:F52"/>
    <mergeCell ref="C56:F56"/>
    <mergeCell ref="C50:E50"/>
    <mergeCell ref="F50:K50"/>
    <mergeCell ref="I54:L54"/>
    <mergeCell ref="L50:N50"/>
    <mergeCell ref="A48:B48"/>
    <mergeCell ref="A50:B50"/>
    <mergeCell ref="A46:B46"/>
    <mergeCell ref="C46:F46"/>
    <mergeCell ref="N10:N11"/>
    <mergeCell ref="O10:O11"/>
    <mergeCell ref="P10:P11"/>
    <mergeCell ref="A9:A11"/>
    <mergeCell ref="B9:B11"/>
    <mergeCell ref="C10:C11"/>
    <mergeCell ref="D10:D11"/>
    <mergeCell ref="E10:E11"/>
    <mergeCell ref="F10:F11"/>
    <mergeCell ref="G10:G11"/>
    <mergeCell ref="C7:Q7"/>
    <mergeCell ref="A1:S1"/>
    <mergeCell ref="A2:S2"/>
    <mergeCell ref="A3:S3"/>
    <mergeCell ref="R9:S9"/>
    <mergeCell ref="C5:E5"/>
    <mergeCell ref="G5:I5"/>
    <mergeCell ref="J5:M5"/>
    <mergeCell ref="P5:Q5"/>
    <mergeCell ref="C9:Q9"/>
    <mergeCell ref="R10:R11"/>
    <mergeCell ref="S10:S11"/>
    <mergeCell ref="H10:H11"/>
    <mergeCell ref="I10:I11"/>
    <mergeCell ref="J10:J11"/>
    <mergeCell ref="K10:K11"/>
    <mergeCell ref="L10:L11"/>
    <mergeCell ref="M10:M11"/>
    <mergeCell ref="Q10:Q11"/>
  </mergeCells>
  <dataValidations count="1">
    <dataValidation type="list" allowBlank="1" showInputMessage="1" showErrorMessage="1" sqref="F5 J5:M5">
      <formula1>Месяц</formula1>
    </dataValidation>
  </dataValidation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workbookViewId="0">
      <selection activeCell="V4" sqref="V4"/>
    </sheetView>
  </sheetViews>
  <sheetFormatPr defaultRowHeight="15" x14ac:dyDescent="0.25"/>
  <cols>
    <col min="1" max="1" width="3.7109375" customWidth="1"/>
    <col min="2" max="2" width="24" customWidth="1"/>
    <col min="3" max="17" width="3.7109375" customWidth="1"/>
  </cols>
  <sheetData>
    <row r="1" spans="1:19" ht="15.7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5.7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x14ac:dyDescent="0.25">
      <c r="A4" s="9"/>
      <c r="B4" s="9" t="s">
        <v>3</v>
      </c>
      <c r="C4" s="127">
        <f>Ведомость!$C$5</f>
        <v>0</v>
      </c>
      <c r="D4" s="127"/>
      <c r="E4" s="127"/>
      <c r="F4" s="1"/>
      <c r="G4" s="128" t="s">
        <v>4</v>
      </c>
      <c r="H4" s="128"/>
      <c r="I4" s="128"/>
      <c r="J4" s="127" t="str">
        <f>Ведомость!$J$5</f>
        <v>Январь</v>
      </c>
      <c r="K4" s="127"/>
      <c r="L4" s="127"/>
      <c r="M4" s="127"/>
      <c r="P4" s="141" t="s">
        <v>5</v>
      </c>
      <c r="Q4" s="141"/>
      <c r="R4" s="57">
        <f>Ведомость!$R$5</f>
        <v>0</v>
      </c>
    </row>
    <row r="5" spans="1:19" ht="15.75" thickBot="1" x14ac:dyDescent="0.3"/>
    <row r="6" spans="1:19" ht="15.75" thickBot="1" x14ac:dyDescent="0.3">
      <c r="A6" s="131" t="s">
        <v>19</v>
      </c>
      <c r="B6" s="134" t="s">
        <v>20</v>
      </c>
      <c r="C6" s="137" t="s">
        <v>21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  <c r="R6" s="137" t="s">
        <v>22</v>
      </c>
      <c r="S6" s="140"/>
    </row>
    <row r="7" spans="1:19" ht="15" customHeight="1" x14ac:dyDescent="0.25">
      <c r="A7" s="132"/>
      <c r="B7" s="135"/>
      <c r="C7" s="129">
        <f>Ведомость!$C$10</f>
        <v>0</v>
      </c>
      <c r="D7" s="129">
        <f>Ведомость!$D$10</f>
        <v>0</v>
      </c>
      <c r="E7" s="129">
        <f>Ведомость!$E$10</f>
        <v>0</v>
      </c>
      <c r="F7" s="129">
        <f>Ведомость!$F$10</f>
        <v>0</v>
      </c>
      <c r="G7" s="129">
        <f>Ведомость!$G$10</f>
        <v>0</v>
      </c>
      <c r="H7" s="129">
        <f>Ведомость!$H$10</f>
        <v>0</v>
      </c>
      <c r="I7" s="129">
        <f>Ведомость!$I$10</f>
        <v>0</v>
      </c>
      <c r="J7" s="129">
        <f>Ведомость!$J$10</f>
        <v>0</v>
      </c>
      <c r="K7" s="129">
        <f>Ведомость!$K$10</f>
        <v>0</v>
      </c>
      <c r="L7" s="129">
        <f>Ведомость!$L$10</f>
        <v>0</v>
      </c>
      <c r="M7" s="129">
        <f>Ведомость!$M$10</f>
        <v>0</v>
      </c>
      <c r="N7" s="129">
        <f>Ведомость!$N$10</f>
        <v>0</v>
      </c>
      <c r="O7" s="129">
        <f>Ведомость!$O$10</f>
        <v>0</v>
      </c>
      <c r="P7" s="129">
        <f>Ведомость!$P$10</f>
        <v>0</v>
      </c>
      <c r="Q7" s="129">
        <f>Ведомость!$Q$10</f>
        <v>0</v>
      </c>
      <c r="R7" s="142" t="s">
        <v>23</v>
      </c>
      <c r="S7" s="144" t="s">
        <v>25</v>
      </c>
    </row>
    <row r="8" spans="1:19" ht="59.25" customHeight="1" thickBot="1" x14ac:dyDescent="0.3">
      <c r="A8" s="133"/>
      <c r="B8" s="136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43"/>
      <c r="S8" s="145"/>
    </row>
    <row r="9" spans="1:19" ht="15.75" thickBot="1" x14ac:dyDescent="0.3">
      <c r="A9" s="58">
        <f>Ведомость!$A12</f>
        <v>1</v>
      </c>
      <c r="B9" s="60">
        <f>Ведомость!$B12</f>
        <v>0</v>
      </c>
      <c r="C9" s="61">
        <f>Ведомость!C12</f>
        <v>0</v>
      </c>
      <c r="D9" s="61">
        <f>Ведомость!D12</f>
        <v>0</v>
      </c>
      <c r="E9" s="61">
        <f>Ведомость!E12</f>
        <v>0</v>
      </c>
      <c r="F9" s="61">
        <f>Ведомость!F12</f>
        <v>0</v>
      </c>
      <c r="G9" s="61">
        <f>Ведомость!G12</f>
        <v>0</v>
      </c>
      <c r="H9" s="61">
        <f>Ведомость!H12</f>
        <v>0</v>
      </c>
      <c r="I9" s="61">
        <f>Ведомость!I12</f>
        <v>0</v>
      </c>
      <c r="J9" s="61">
        <f>Ведомость!J12</f>
        <v>0</v>
      </c>
      <c r="K9" s="61">
        <f>Ведомость!K12</f>
        <v>0</v>
      </c>
      <c r="L9" s="61">
        <f>Ведомость!L12</f>
        <v>0</v>
      </c>
      <c r="M9" s="61">
        <f>Ведомость!M12</f>
        <v>0</v>
      </c>
      <c r="N9" s="61">
        <f>Ведомость!N12</f>
        <v>0</v>
      </c>
      <c r="O9" s="61">
        <f>Ведомость!O12</f>
        <v>0</v>
      </c>
      <c r="P9" s="61">
        <f>Ведомость!P12</f>
        <v>0</v>
      </c>
      <c r="Q9" s="61">
        <f>Ведомость!Q12</f>
        <v>0</v>
      </c>
      <c r="R9" s="62">
        <f>Ведомость!R12</f>
        <v>0</v>
      </c>
      <c r="S9" s="63">
        <f>Ведомость!S12</f>
        <v>0</v>
      </c>
    </row>
    <row r="10" spans="1:19" ht="6.75" customHeight="1" x14ac:dyDescent="0.25"/>
    <row r="11" spans="1:19" x14ac:dyDescent="0.25">
      <c r="B11" s="10" t="s">
        <v>18</v>
      </c>
      <c r="C11" s="120"/>
      <c r="D11" s="120"/>
      <c r="E11" s="120"/>
      <c r="F11" s="120"/>
      <c r="G11" s="120"/>
      <c r="H11" s="120"/>
      <c r="I11" s="118">
        <f>Ведомость!$C$7</f>
        <v>0</v>
      </c>
      <c r="J11" s="118"/>
      <c r="K11" s="118"/>
      <c r="L11" s="118"/>
      <c r="M11" s="118"/>
      <c r="N11" s="118"/>
      <c r="O11" s="118"/>
      <c r="P11" s="118"/>
      <c r="Q11" s="118"/>
    </row>
    <row r="12" spans="1:19" ht="6.75" customHeight="1" x14ac:dyDescent="0.25"/>
    <row r="13" spans="1:19" x14ac:dyDescent="0.25">
      <c r="B13" s="10" t="s">
        <v>44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9" x14ac:dyDescent="0.25"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x14ac:dyDescent="0.25">
      <c r="A15" s="64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4"/>
      <c r="S15" s="64"/>
    </row>
    <row r="18" spans="1:19" ht="15.75" x14ac:dyDescent="0.25">
      <c r="A18" s="125" t="s">
        <v>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ht="15.75" x14ac:dyDescent="0.25">
      <c r="A19" s="126" t="s">
        <v>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ht="15.75" x14ac:dyDescent="0.25">
      <c r="A20" s="126" t="s">
        <v>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25">
      <c r="A21" s="9"/>
      <c r="B21" s="9" t="s">
        <v>3</v>
      </c>
      <c r="C21" s="127">
        <f>Ведомость!$C$5</f>
        <v>0</v>
      </c>
      <c r="D21" s="127"/>
      <c r="E21" s="127"/>
      <c r="F21" s="1"/>
      <c r="G21" s="128" t="s">
        <v>4</v>
      </c>
      <c r="H21" s="128"/>
      <c r="I21" s="128"/>
      <c r="J21" s="127" t="str">
        <f>Ведомость!$J$5</f>
        <v>Январь</v>
      </c>
      <c r="K21" s="127"/>
      <c r="L21" s="127"/>
      <c r="M21" s="127"/>
      <c r="P21" s="141" t="s">
        <v>5</v>
      </c>
      <c r="Q21" s="141"/>
      <c r="R21" s="57">
        <f>Ведомость!$R$5</f>
        <v>0</v>
      </c>
    </row>
    <row r="22" spans="1:19" ht="15.75" thickBot="1" x14ac:dyDescent="0.3"/>
    <row r="23" spans="1:19" ht="15.75" thickBot="1" x14ac:dyDescent="0.3">
      <c r="A23" s="131" t="s">
        <v>19</v>
      </c>
      <c r="B23" s="134" t="s">
        <v>20</v>
      </c>
      <c r="C23" s="137" t="s">
        <v>21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137" t="s">
        <v>22</v>
      </c>
      <c r="S23" s="140"/>
    </row>
    <row r="24" spans="1:19" x14ac:dyDescent="0.25">
      <c r="A24" s="132"/>
      <c r="B24" s="135"/>
      <c r="C24" s="129">
        <f>Ведомость!$C$10</f>
        <v>0</v>
      </c>
      <c r="D24" s="129">
        <f>Ведомость!$D$10</f>
        <v>0</v>
      </c>
      <c r="E24" s="129">
        <f>Ведомость!$E$10</f>
        <v>0</v>
      </c>
      <c r="F24" s="129">
        <f>Ведомость!$F$10</f>
        <v>0</v>
      </c>
      <c r="G24" s="129">
        <f>Ведомость!$G$10</f>
        <v>0</v>
      </c>
      <c r="H24" s="129">
        <f>Ведомость!$H$10</f>
        <v>0</v>
      </c>
      <c r="I24" s="129">
        <f>Ведомость!$I$10</f>
        <v>0</v>
      </c>
      <c r="J24" s="129">
        <f>Ведомость!$J$10</f>
        <v>0</v>
      </c>
      <c r="K24" s="129">
        <f>Ведомость!$K$10</f>
        <v>0</v>
      </c>
      <c r="L24" s="129">
        <f>Ведомость!$L$10</f>
        <v>0</v>
      </c>
      <c r="M24" s="129">
        <f>Ведомость!$M$10</f>
        <v>0</v>
      </c>
      <c r="N24" s="129">
        <f>Ведомость!$N$10</f>
        <v>0</v>
      </c>
      <c r="O24" s="129">
        <f>Ведомость!$O$10</f>
        <v>0</v>
      </c>
      <c r="P24" s="129">
        <f>Ведомость!$P$10</f>
        <v>0</v>
      </c>
      <c r="Q24" s="129">
        <f>Ведомость!$Q$10</f>
        <v>0</v>
      </c>
      <c r="R24" s="142" t="s">
        <v>23</v>
      </c>
      <c r="S24" s="144" t="s">
        <v>25</v>
      </c>
    </row>
    <row r="25" spans="1:19" ht="63" customHeight="1" thickBot="1" x14ac:dyDescent="0.3">
      <c r="A25" s="133"/>
      <c r="B25" s="136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43"/>
      <c r="S25" s="145"/>
    </row>
    <row r="26" spans="1:19" ht="15.75" thickBot="1" x14ac:dyDescent="0.3">
      <c r="A26" s="58">
        <f>Ведомость!A13</f>
        <v>2</v>
      </c>
      <c r="B26" s="58">
        <f>Ведомость!B13</f>
        <v>0</v>
      </c>
      <c r="C26" s="62">
        <f>Ведомость!C13</f>
        <v>0</v>
      </c>
      <c r="D26" s="70">
        <f>Ведомость!D13</f>
        <v>0</v>
      </c>
      <c r="E26" s="70">
        <f>Ведомость!E13</f>
        <v>0</v>
      </c>
      <c r="F26" s="70">
        <f>Ведомость!F13</f>
        <v>0</v>
      </c>
      <c r="G26" s="70">
        <f>Ведомость!G13</f>
        <v>0</v>
      </c>
      <c r="H26" s="70">
        <f>Ведомость!H13</f>
        <v>0</v>
      </c>
      <c r="I26" s="70">
        <f>Ведомость!I13</f>
        <v>0</v>
      </c>
      <c r="J26" s="70">
        <f>Ведомость!J13</f>
        <v>0</v>
      </c>
      <c r="K26" s="70">
        <f>Ведомость!K13</f>
        <v>0</v>
      </c>
      <c r="L26" s="70">
        <f>Ведомость!L13</f>
        <v>0</v>
      </c>
      <c r="M26" s="70">
        <f>Ведомость!M13</f>
        <v>0</v>
      </c>
      <c r="N26" s="70">
        <f>Ведомость!N13</f>
        <v>0</v>
      </c>
      <c r="O26" s="70">
        <f>Ведомость!O13</f>
        <v>0</v>
      </c>
      <c r="P26" s="70">
        <f>Ведомость!P13</f>
        <v>0</v>
      </c>
      <c r="Q26" s="63">
        <f>Ведомость!Q13</f>
        <v>0</v>
      </c>
      <c r="R26" s="67">
        <f>Ведомость!R13</f>
        <v>0</v>
      </c>
      <c r="S26" s="22">
        <f>Ведомость!S13</f>
        <v>0</v>
      </c>
    </row>
    <row r="28" spans="1:19" x14ac:dyDescent="0.25">
      <c r="B28" s="10" t="s">
        <v>18</v>
      </c>
      <c r="C28" s="120"/>
      <c r="D28" s="120"/>
      <c r="E28" s="120"/>
      <c r="F28" s="120"/>
      <c r="G28" s="120"/>
      <c r="H28" s="120"/>
      <c r="I28" s="118">
        <f>Ведомость!$C$7</f>
        <v>0</v>
      </c>
      <c r="J28" s="118"/>
      <c r="K28" s="118"/>
      <c r="L28" s="118"/>
      <c r="M28" s="118"/>
      <c r="N28" s="118"/>
      <c r="O28" s="118"/>
      <c r="P28" s="118"/>
      <c r="Q28" s="118"/>
    </row>
    <row r="30" spans="1:19" x14ac:dyDescent="0.25">
      <c r="B30" s="10" t="s">
        <v>44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</row>
    <row r="31" spans="1:19" x14ac:dyDescent="0.25"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9" x14ac:dyDescent="0.25">
      <c r="A32" s="64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4"/>
      <c r="S32" s="64"/>
    </row>
    <row r="35" spans="1:19" ht="15.75" x14ac:dyDescent="0.25">
      <c r="A35" s="125" t="s">
        <v>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</row>
    <row r="36" spans="1:19" ht="15.75" x14ac:dyDescent="0.25">
      <c r="A36" s="126" t="s">
        <v>1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ht="15.75" x14ac:dyDescent="0.25">
      <c r="A37" s="126" t="s">
        <v>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x14ac:dyDescent="0.25">
      <c r="A38" s="9"/>
      <c r="B38" s="9" t="s">
        <v>3</v>
      </c>
      <c r="C38" s="127">
        <f>Ведомость!$C$5</f>
        <v>0</v>
      </c>
      <c r="D38" s="127"/>
      <c r="E38" s="127"/>
      <c r="F38" s="1"/>
      <c r="G38" s="128" t="s">
        <v>4</v>
      </c>
      <c r="H38" s="128"/>
      <c r="I38" s="128"/>
      <c r="J38" s="127" t="str">
        <f>Ведомость!$J$5</f>
        <v>Январь</v>
      </c>
      <c r="K38" s="127"/>
      <c r="L38" s="127"/>
      <c r="M38" s="127"/>
      <c r="P38" s="141" t="s">
        <v>5</v>
      </c>
      <c r="Q38" s="141"/>
      <c r="R38" s="57">
        <f>Ведомость!$R$5</f>
        <v>0</v>
      </c>
    </row>
    <row r="39" spans="1:19" ht="15.75" thickBot="1" x14ac:dyDescent="0.3"/>
    <row r="40" spans="1:19" ht="15.75" thickBot="1" x14ac:dyDescent="0.3">
      <c r="A40" s="131" t="s">
        <v>19</v>
      </c>
      <c r="B40" s="134" t="s">
        <v>20</v>
      </c>
      <c r="C40" s="137" t="s">
        <v>21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9"/>
      <c r="R40" s="137" t="s">
        <v>22</v>
      </c>
      <c r="S40" s="140"/>
    </row>
    <row r="41" spans="1:19" x14ac:dyDescent="0.25">
      <c r="A41" s="132"/>
      <c r="B41" s="135"/>
      <c r="C41" s="129">
        <f>Ведомость!$C$10</f>
        <v>0</v>
      </c>
      <c r="D41" s="129">
        <f>Ведомость!$D$10</f>
        <v>0</v>
      </c>
      <c r="E41" s="129">
        <f>Ведомость!$E$10</f>
        <v>0</v>
      </c>
      <c r="F41" s="129">
        <f>Ведомость!$F$10</f>
        <v>0</v>
      </c>
      <c r="G41" s="129">
        <f>Ведомость!$G$10</f>
        <v>0</v>
      </c>
      <c r="H41" s="129">
        <f>Ведомость!$H$10</f>
        <v>0</v>
      </c>
      <c r="I41" s="129">
        <f>Ведомость!$I$10</f>
        <v>0</v>
      </c>
      <c r="J41" s="129">
        <f>Ведомость!$J$10</f>
        <v>0</v>
      </c>
      <c r="K41" s="129">
        <f>Ведомость!$K$10</f>
        <v>0</v>
      </c>
      <c r="L41" s="129">
        <f>Ведомость!$L$10</f>
        <v>0</v>
      </c>
      <c r="M41" s="129">
        <f>Ведомость!$M$10</f>
        <v>0</v>
      </c>
      <c r="N41" s="129">
        <f>Ведомость!$N$10</f>
        <v>0</v>
      </c>
      <c r="O41" s="129">
        <f>Ведомость!$O$10</f>
        <v>0</v>
      </c>
      <c r="P41" s="129">
        <f>Ведомость!$P$10</f>
        <v>0</v>
      </c>
      <c r="Q41" s="129">
        <f>Ведомость!$Q$10</f>
        <v>0</v>
      </c>
      <c r="R41" s="142" t="s">
        <v>23</v>
      </c>
      <c r="S41" s="144" t="s">
        <v>25</v>
      </c>
    </row>
    <row r="42" spans="1:19" ht="61.5" customHeight="1" thickBot="1" x14ac:dyDescent="0.3">
      <c r="A42" s="133"/>
      <c r="B42" s="136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43"/>
      <c r="S42" s="145"/>
    </row>
    <row r="43" spans="1:19" ht="15.75" thickBot="1" x14ac:dyDescent="0.3">
      <c r="A43" s="58">
        <f>Ведомость!A14</f>
        <v>3</v>
      </c>
      <c r="B43" s="69">
        <f>Ведомость!B14</f>
        <v>0</v>
      </c>
      <c r="C43" s="62">
        <f>Ведомость!C14</f>
        <v>0</v>
      </c>
      <c r="D43" s="70">
        <f>Ведомость!D14</f>
        <v>0</v>
      </c>
      <c r="E43" s="70">
        <f>Ведомость!E14</f>
        <v>0</v>
      </c>
      <c r="F43" s="70">
        <f>Ведомость!F14</f>
        <v>0</v>
      </c>
      <c r="G43" s="70">
        <f>Ведомость!G14</f>
        <v>0</v>
      </c>
      <c r="H43" s="70">
        <f>Ведомость!H14</f>
        <v>0</v>
      </c>
      <c r="I43" s="70">
        <f>Ведомость!I14</f>
        <v>0</v>
      </c>
      <c r="J43" s="70">
        <f>Ведомость!J14</f>
        <v>0</v>
      </c>
      <c r="K43" s="70">
        <f>Ведомость!K14</f>
        <v>0</v>
      </c>
      <c r="L43" s="70">
        <f>Ведомость!L14</f>
        <v>0</v>
      </c>
      <c r="M43" s="70">
        <f>Ведомость!M14</f>
        <v>0</v>
      </c>
      <c r="N43" s="70">
        <f>Ведомость!N14</f>
        <v>0</v>
      </c>
      <c r="O43" s="70">
        <f>Ведомость!O14</f>
        <v>0</v>
      </c>
      <c r="P43" s="70">
        <f>Ведомость!P14</f>
        <v>0</v>
      </c>
      <c r="Q43" s="71">
        <f>Ведомость!Q14</f>
        <v>0</v>
      </c>
      <c r="R43" s="62">
        <f>Ведомость!R14</f>
        <v>0</v>
      </c>
      <c r="S43" s="63">
        <f>Ведомость!S14</f>
        <v>0</v>
      </c>
    </row>
    <row r="45" spans="1:19" x14ac:dyDescent="0.25">
      <c r="B45" s="10" t="s">
        <v>18</v>
      </c>
      <c r="C45" s="120"/>
      <c r="D45" s="120"/>
      <c r="E45" s="120"/>
      <c r="F45" s="120"/>
      <c r="G45" s="120"/>
      <c r="H45" s="120"/>
      <c r="I45" s="118">
        <f>Ведомость!$C$7</f>
        <v>0</v>
      </c>
      <c r="J45" s="118"/>
      <c r="K45" s="118"/>
      <c r="L45" s="118"/>
      <c r="M45" s="118"/>
      <c r="N45" s="118"/>
      <c r="O45" s="118"/>
      <c r="P45" s="118"/>
      <c r="Q45" s="118"/>
    </row>
    <row r="47" spans="1:19" x14ac:dyDescent="0.25">
      <c r="B47" s="10" t="s">
        <v>44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9" x14ac:dyDescent="0.25"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9" x14ac:dyDescent="0.25">
      <c r="A49" s="64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4"/>
      <c r="S49" s="64"/>
    </row>
    <row r="51" spans="1:19" ht="15.75" x14ac:dyDescent="0.25">
      <c r="A51" s="125" t="s">
        <v>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1:19" ht="15.75" x14ac:dyDescent="0.25">
      <c r="A52" s="126" t="s">
        <v>1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</row>
    <row r="53" spans="1:19" ht="15.75" x14ac:dyDescent="0.25">
      <c r="A53" s="126" t="s">
        <v>2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1:19" x14ac:dyDescent="0.25">
      <c r="A54" s="9"/>
      <c r="B54" s="9" t="s">
        <v>3</v>
      </c>
      <c r="C54" s="127">
        <f>Ведомость!$C$5</f>
        <v>0</v>
      </c>
      <c r="D54" s="127"/>
      <c r="E54" s="127"/>
      <c r="F54" s="1"/>
      <c r="G54" s="128" t="s">
        <v>4</v>
      </c>
      <c r="H54" s="128"/>
      <c r="I54" s="128"/>
      <c r="J54" s="127" t="str">
        <f>Ведомость!$J$5</f>
        <v>Январь</v>
      </c>
      <c r="K54" s="127"/>
      <c r="L54" s="127"/>
      <c r="M54" s="127"/>
      <c r="P54" s="141" t="s">
        <v>5</v>
      </c>
      <c r="Q54" s="141"/>
      <c r="R54" s="57">
        <f>Ведомость!$R$5</f>
        <v>0</v>
      </c>
    </row>
    <row r="55" spans="1:19" ht="15.75" thickBot="1" x14ac:dyDescent="0.3"/>
    <row r="56" spans="1:19" ht="15.75" thickBot="1" x14ac:dyDescent="0.3">
      <c r="A56" s="131" t="s">
        <v>19</v>
      </c>
      <c r="B56" s="134" t="s">
        <v>20</v>
      </c>
      <c r="C56" s="137" t="s">
        <v>21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9"/>
      <c r="R56" s="137" t="s">
        <v>22</v>
      </c>
      <c r="S56" s="140"/>
    </row>
    <row r="57" spans="1:19" x14ac:dyDescent="0.25">
      <c r="A57" s="132"/>
      <c r="B57" s="135"/>
      <c r="C57" s="129">
        <f>Ведомость!$C$10</f>
        <v>0</v>
      </c>
      <c r="D57" s="129">
        <f>Ведомость!$D$10</f>
        <v>0</v>
      </c>
      <c r="E57" s="129">
        <f>Ведомость!$E$10</f>
        <v>0</v>
      </c>
      <c r="F57" s="129">
        <f>Ведомость!$F$10</f>
        <v>0</v>
      </c>
      <c r="G57" s="129">
        <f>Ведомость!$G$10</f>
        <v>0</v>
      </c>
      <c r="H57" s="129">
        <f>Ведомость!$H$10</f>
        <v>0</v>
      </c>
      <c r="I57" s="129">
        <f>Ведомость!$I$10</f>
        <v>0</v>
      </c>
      <c r="J57" s="129">
        <f>Ведомость!$J$10</f>
        <v>0</v>
      </c>
      <c r="K57" s="129">
        <f>Ведомость!$K$10</f>
        <v>0</v>
      </c>
      <c r="L57" s="129">
        <f>Ведомость!$L$10</f>
        <v>0</v>
      </c>
      <c r="M57" s="129">
        <f>Ведомость!$M$10</f>
        <v>0</v>
      </c>
      <c r="N57" s="129">
        <f>Ведомость!$N$10</f>
        <v>0</v>
      </c>
      <c r="O57" s="129">
        <f>Ведомость!$O$10</f>
        <v>0</v>
      </c>
      <c r="P57" s="129">
        <f>Ведомость!$P$10</f>
        <v>0</v>
      </c>
      <c r="Q57" s="129">
        <f>Ведомость!$Q$10</f>
        <v>0</v>
      </c>
      <c r="R57" s="142" t="s">
        <v>23</v>
      </c>
      <c r="S57" s="144" t="s">
        <v>25</v>
      </c>
    </row>
    <row r="58" spans="1:19" ht="61.5" customHeight="1" thickBot="1" x14ac:dyDescent="0.3">
      <c r="A58" s="133"/>
      <c r="B58" s="136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43"/>
      <c r="S58" s="145"/>
    </row>
    <row r="59" spans="1:19" ht="15.75" thickBot="1" x14ac:dyDescent="0.3">
      <c r="A59" s="58">
        <f>Ведомость!A15</f>
        <v>4</v>
      </c>
      <c r="B59" s="22">
        <f>Ведомость!B15</f>
        <v>0</v>
      </c>
      <c r="C59" s="61">
        <f>Ведомость!C15</f>
        <v>0</v>
      </c>
      <c r="D59" s="70">
        <f>Ведомость!D15</f>
        <v>0</v>
      </c>
      <c r="E59" s="70">
        <f>Ведомость!E15</f>
        <v>0</v>
      </c>
      <c r="F59" s="70">
        <f>Ведомость!F15</f>
        <v>0</v>
      </c>
      <c r="G59" s="70">
        <f>Ведомость!G15</f>
        <v>0</v>
      </c>
      <c r="H59" s="70">
        <f>Ведомость!H15</f>
        <v>0</v>
      </c>
      <c r="I59" s="70">
        <f>Ведомость!I15</f>
        <v>0</v>
      </c>
      <c r="J59" s="70">
        <f>Ведомость!J15</f>
        <v>0</v>
      </c>
      <c r="K59" s="70">
        <f>Ведомость!K15</f>
        <v>0</v>
      </c>
      <c r="L59" s="70">
        <f>Ведомость!L15</f>
        <v>0</v>
      </c>
      <c r="M59" s="70">
        <f>Ведомость!M15</f>
        <v>0</v>
      </c>
      <c r="N59" s="70">
        <f>Ведомость!N15</f>
        <v>0</v>
      </c>
      <c r="O59" s="70">
        <f>Ведомость!O15</f>
        <v>0</v>
      </c>
      <c r="P59" s="70">
        <f>Ведомость!P15</f>
        <v>0</v>
      </c>
      <c r="Q59" s="71">
        <f>Ведомость!Q15</f>
        <v>0</v>
      </c>
      <c r="R59" s="11">
        <f>Ведомость!R15</f>
        <v>0</v>
      </c>
      <c r="S59" s="14">
        <f>Ведомость!S15</f>
        <v>0</v>
      </c>
    </row>
    <row r="61" spans="1:19" x14ac:dyDescent="0.25">
      <c r="B61" s="10" t="s">
        <v>18</v>
      </c>
      <c r="C61" s="120"/>
      <c r="D61" s="120"/>
      <c r="E61" s="120"/>
      <c r="F61" s="120"/>
      <c r="G61" s="120"/>
      <c r="H61" s="120"/>
      <c r="I61" s="118">
        <f>Ведомость!$C$7</f>
        <v>0</v>
      </c>
      <c r="J61" s="118"/>
      <c r="K61" s="118"/>
      <c r="L61" s="118"/>
      <c r="M61" s="118"/>
      <c r="N61" s="118"/>
      <c r="O61" s="118"/>
      <c r="P61" s="118"/>
      <c r="Q61" s="118"/>
    </row>
    <row r="63" spans="1:19" x14ac:dyDescent="0.25">
      <c r="B63" s="10" t="s">
        <v>44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</row>
    <row r="64" spans="1:19" x14ac:dyDescent="0.25">
      <c r="B64" s="1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9" x14ac:dyDescent="0.25">
      <c r="A65" s="64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4"/>
      <c r="S65" s="64"/>
    </row>
    <row r="68" spans="1:19" ht="15.75" x14ac:dyDescent="0.25">
      <c r="A68" s="125" t="s">
        <v>0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</row>
    <row r="69" spans="1:19" ht="15.75" x14ac:dyDescent="0.25">
      <c r="A69" s="126" t="s">
        <v>1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</row>
    <row r="70" spans="1:19" ht="15.75" x14ac:dyDescent="0.25">
      <c r="A70" s="126" t="s">
        <v>2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</row>
    <row r="71" spans="1:19" x14ac:dyDescent="0.25">
      <c r="A71" s="9"/>
      <c r="B71" s="9" t="s">
        <v>3</v>
      </c>
      <c r="C71" s="127">
        <f>Ведомость!$C$5</f>
        <v>0</v>
      </c>
      <c r="D71" s="127"/>
      <c r="E71" s="127"/>
      <c r="F71" s="1"/>
      <c r="G71" s="128" t="s">
        <v>4</v>
      </c>
      <c r="H71" s="128"/>
      <c r="I71" s="128"/>
      <c r="J71" s="127" t="str">
        <f>Ведомость!$J$5</f>
        <v>Январь</v>
      </c>
      <c r="K71" s="127"/>
      <c r="L71" s="127"/>
      <c r="M71" s="127"/>
      <c r="P71" s="141" t="s">
        <v>5</v>
      </c>
      <c r="Q71" s="141"/>
      <c r="R71" s="57">
        <f>Ведомость!$R$5</f>
        <v>0</v>
      </c>
    </row>
    <row r="72" spans="1:19" ht="15.75" thickBot="1" x14ac:dyDescent="0.3"/>
    <row r="73" spans="1:19" ht="15.75" thickBot="1" x14ac:dyDescent="0.3">
      <c r="A73" s="131" t="s">
        <v>19</v>
      </c>
      <c r="B73" s="146" t="s">
        <v>20</v>
      </c>
      <c r="C73" s="149" t="s">
        <v>21</v>
      </c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1"/>
      <c r="R73" s="149" t="s">
        <v>22</v>
      </c>
      <c r="S73" s="152"/>
    </row>
    <row r="74" spans="1:19" x14ac:dyDescent="0.25">
      <c r="A74" s="132"/>
      <c r="B74" s="147"/>
      <c r="C74" s="129">
        <f>Ведомость!$C$10</f>
        <v>0</v>
      </c>
      <c r="D74" s="129">
        <f>Ведомость!$D$10</f>
        <v>0</v>
      </c>
      <c r="E74" s="129">
        <f>Ведомость!$E$10</f>
        <v>0</v>
      </c>
      <c r="F74" s="129">
        <f>Ведомость!$F$10</f>
        <v>0</v>
      </c>
      <c r="G74" s="129">
        <f>Ведомость!$G$10</f>
        <v>0</v>
      </c>
      <c r="H74" s="129">
        <f>Ведомость!$H$10</f>
        <v>0</v>
      </c>
      <c r="I74" s="129">
        <f>Ведомость!$I$10</f>
        <v>0</v>
      </c>
      <c r="J74" s="129">
        <f>Ведомость!$J$10</f>
        <v>0</v>
      </c>
      <c r="K74" s="129">
        <f>Ведомость!$K$10</f>
        <v>0</v>
      </c>
      <c r="L74" s="129">
        <f>Ведомость!$L$10</f>
        <v>0</v>
      </c>
      <c r="M74" s="129">
        <f>Ведомость!$M$10</f>
        <v>0</v>
      </c>
      <c r="N74" s="129">
        <f>Ведомость!$N$10</f>
        <v>0</v>
      </c>
      <c r="O74" s="129">
        <f>Ведомость!$O$10</f>
        <v>0</v>
      </c>
      <c r="P74" s="129">
        <f>Ведомость!$P$10</f>
        <v>0</v>
      </c>
      <c r="Q74" s="129">
        <f>Ведомость!$Q$10</f>
        <v>0</v>
      </c>
      <c r="R74" s="153" t="s">
        <v>23</v>
      </c>
      <c r="S74" s="155" t="s">
        <v>25</v>
      </c>
    </row>
    <row r="75" spans="1:19" ht="61.5" customHeight="1" thickBot="1" x14ac:dyDescent="0.3">
      <c r="A75" s="133"/>
      <c r="B75" s="148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54"/>
      <c r="S75" s="156"/>
    </row>
    <row r="76" spans="1:19" ht="15.75" thickBot="1" x14ac:dyDescent="0.3">
      <c r="A76" s="58">
        <f>Ведомость!A16</f>
        <v>5</v>
      </c>
      <c r="B76" s="72">
        <f>Ведомость!B16</f>
        <v>0</v>
      </c>
      <c r="C76" s="61">
        <f>Ведомость!C16</f>
        <v>0</v>
      </c>
      <c r="D76" s="70">
        <f>Ведомость!D16</f>
        <v>0</v>
      </c>
      <c r="E76" s="70">
        <f>Ведомость!E16</f>
        <v>0</v>
      </c>
      <c r="F76" s="70">
        <f>Ведомость!F16</f>
        <v>0</v>
      </c>
      <c r="G76" s="70">
        <f>Ведомость!G16</f>
        <v>0</v>
      </c>
      <c r="H76" s="70">
        <f>Ведомость!H16</f>
        <v>0</v>
      </c>
      <c r="I76" s="70">
        <f>Ведомость!I16</f>
        <v>0</v>
      </c>
      <c r="J76" s="70">
        <f>Ведомость!J16</f>
        <v>0</v>
      </c>
      <c r="K76" s="70">
        <f>Ведомость!K16</f>
        <v>0</v>
      </c>
      <c r="L76" s="70">
        <f>Ведомость!L16</f>
        <v>0</v>
      </c>
      <c r="M76" s="70">
        <f>Ведомость!M16</f>
        <v>0</v>
      </c>
      <c r="N76" s="70">
        <f>Ведомость!N16</f>
        <v>0</v>
      </c>
      <c r="O76" s="70">
        <f>Ведомость!O16</f>
        <v>0</v>
      </c>
      <c r="P76" s="70">
        <f>Ведомость!P16</f>
        <v>0</v>
      </c>
      <c r="Q76" s="71">
        <f>Ведомость!Q16</f>
        <v>0</v>
      </c>
      <c r="R76" s="62">
        <f>Ведомость!R16</f>
        <v>0</v>
      </c>
      <c r="S76" s="63">
        <f>Ведомость!S16</f>
        <v>0</v>
      </c>
    </row>
    <row r="78" spans="1:19" x14ac:dyDescent="0.25">
      <c r="B78" s="10" t="s">
        <v>18</v>
      </c>
      <c r="C78" s="120"/>
      <c r="D78" s="120"/>
      <c r="E78" s="120"/>
      <c r="F78" s="120"/>
      <c r="G78" s="120"/>
      <c r="H78" s="120"/>
      <c r="I78" s="118">
        <f>Ведомость!$C$7</f>
        <v>0</v>
      </c>
      <c r="J78" s="118"/>
      <c r="K78" s="118"/>
      <c r="L78" s="118"/>
      <c r="M78" s="118"/>
      <c r="N78" s="118"/>
      <c r="O78" s="118"/>
      <c r="P78" s="118"/>
      <c r="Q78" s="118"/>
    </row>
    <row r="80" spans="1:19" x14ac:dyDescent="0.25">
      <c r="B80" s="10" t="s">
        <v>44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</row>
    <row r="81" spans="1:19" x14ac:dyDescent="0.25">
      <c r="B81" s="1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9" x14ac:dyDescent="0.25">
      <c r="A82" s="64"/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4"/>
      <c r="S82" s="64"/>
    </row>
    <row r="85" spans="1:19" ht="15.75" x14ac:dyDescent="0.25">
      <c r="A85" s="125" t="s">
        <v>0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1:19" ht="15.75" x14ac:dyDescent="0.25">
      <c r="A86" s="126" t="s">
        <v>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</row>
    <row r="87" spans="1:19" ht="15.75" x14ac:dyDescent="0.25">
      <c r="A87" s="126" t="s">
        <v>2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</row>
    <row r="88" spans="1:19" x14ac:dyDescent="0.25">
      <c r="A88" s="9"/>
      <c r="B88" s="9" t="s">
        <v>3</v>
      </c>
      <c r="C88" s="127">
        <f>Ведомость!$C$5</f>
        <v>0</v>
      </c>
      <c r="D88" s="127"/>
      <c r="E88" s="127"/>
      <c r="F88" s="1"/>
      <c r="G88" s="128" t="s">
        <v>4</v>
      </c>
      <c r="H88" s="128"/>
      <c r="I88" s="128"/>
      <c r="J88" s="127" t="str">
        <f>Ведомость!$J$5</f>
        <v>Январь</v>
      </c>
      <c r="K88" s="127"/>
      <c r="L88" s="127"/>
      <c r="M88" s="127"/>
      <c r="P88" s="141" t="s">
        <v>5</v>
      </c>
      <c r="Q88" s="141"/>
      <c r="R88" s="57">
        <f>Ведомость!$R$5</f>
        <v>0</v>
      </c>
    </row>
    <row r="89" spans="1:19" ht="15.75" thickBot="1" x14ac:dyDescent="0.3"/>
    <row r="90" spans="1:19" ht="15.75" thickBot="1" x14ac:dyDescent="0.3">
      <c r="A90" s="131" t="s">
        <v>19</v>
      </c>
      <c r="B90" s="146" t="s">
        <v>20</v>
      </c>
      <c r="C90" s="149" t="s">
        <v>21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1"/>
      <c r="R90" s="149" t="s">
        <v>22</v>
      </c>
      <c r="S90" s="152"/>
    </row>
    <row r="91" spans="1:19" x14ac:dyDescent="0.25">
      <c r="A91" s="132"/>
      <c r="B91" s="147"/>
      <c r="C91" s="129">
        <f>Ведомость!$C$10</f>
        <v>0</v>
      </c>
      <c r="D91" s="129">
        <f>Ведомость!$D$10</f>
        <v>0</v>
      </c>
      <c r="E91" s="129">
        <f>Ведомость!$E$10</f>
        <v>0</v>
      </c>
      <c r="F91" s="129">
        <f>Ведомость!$F$10</f>
        <v>0</v>
      </c>
      <c r="G91" s="129">
        <f>Ведомость!$G$10</f>
        <v>0</v>
      </c>
      <c r="H91" s="129">
        <f>Ведомость!$H$10</f>
        <v>0</v>
      </c>
      <c r="I91" s="129">
        <f>Ведомость!$I$10</f>
        <v>0</v>
      </c>
      <c r="J91" s="129">
        <f>Ведомость!$J$10</f>
        <v>0</v>
      </c>
      <c r="K91" s="129">
        <f>Ведомость!$K$10</f>
        <v>0</v>
      </c>
      <c r="L91" s="129">
        <f>Ведомость!$L$10</f>
        <v>0</v>
      </c>
      <c r="M91" s="129">
        <f>Ведомость!$M$10</f>
        <v>0</v>
      </c>
      <c r="N91" s="129">
        <f>Ведомость!$N$10</f>
        <v>0</v>
      </c>
      <c r="O91" s="129">
        <f>Ведомость!$O$10</f>
        <v>0</v>
      </c>
      <c r="P91" s="129">
        <f>Ведомость!$P$10</f>
        <v>0</v>
      </c>
      <c r="Q91" s="129">
        <f>Ведомость!$Q$10</f>
        <v>0</v>
      </c>
      <c r="R91" s="153" t="s">
        <v>23</v>
      </c>
      <c r="S91" s="155" t="s">
        <v>25</v>
      </c>
    </row>
    <row r="92" spans="1:19" ht="63" customHeight="1" thickBot="1" x14ac:dyDescent="0.3">
      <c r="A92" s="133"/>
      <c r="B92" s="148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54"/>
      <c r="S92" s="156"/>
    </row>
    <row r="93" spans="1:19" ht="15.75" thickBot="1" x14ac:dyDescent="0.3">
      <c r="A93" s="58">
        <f>Ведомость!A17</f>
        <v>6</v>
      </c>
      <c r="B93" s="22">
        <f>Ведомость!B17</f>
        <v>0</v>
      </c>
      <c r="C93" s="59">
        <f>Ведомость!C17</f>
        <v>0</v>
      </c>
      <c r="D93" s="12">
        <f>Ведомость!D17</f>
        <v>0</v>
      </c>
      <c r="E93" s="12">
        <f>Ведомость!E17</f>
        <v>0</v>
      </c>
      <c r="F93" s="12">
        <f>Ведомость!F17</f>
        <v>0</v>
      </c>
      <c r="G93" s="12">
        <f>Ведомость!G17</f>
        <v>0</v>
      </c>
      <c r="H93" s="12">
        <f>Ведомость!H17</f>
        <v>0</v>
      </c>
      <c r="I93" s="12">
        <f>Ведомость!I17</f>
        <v>0</v>
      </c>
      <c r="J93" s="12">
        <f>Ведомость!J17</f>
        <v>0</v>
      </c>
      <c r="K93" s="12">
        <f>Ведомость!K17</f>
        <v>0</v>
      </c>
      <c r="L93" s="12">
        <f>Ведомость!L17</f>
        <v>0</v>
      </c>
      <c r="M93" s="12">
        <f>Ведомость!M17</f>
        <v>0</v>
      </c>
      <c r="N93" s="12">
        <f>Ведомость!N17</f>
        <v>0</v>
      </c>
      <c r="O93" s="12">
        <f>Ведомость!O17</f>
        <v>0</v>
      </c>
      <c r="P93" s="12">
        <f>Ведомость!P17</f>
        <v>0</v>
      </c>
      <c r="Q93" s="13">
        <f>Ведомость!Q17</f>
        <v>0</v>
      </c>
      <c r="R93" s="11">
        <f>Ведомость!R17</f>
        <v>0</v>
      </c>
      <c r="S93" s="14">
        <f>Ведомость!S17</f>
        <v>0</v>
      </c>
    </row>
    <row r="95" spans="1:19" x14ac:dyDescent="0.25">
      <c r="B95" s="10" t="s">
        <v>18</v>
      </c>
      <c r="C95" s="120"/>
      <c r="D95" s="120"/>
      <c r="E95" s="120"/>
      <c r="F95" s="120"/>
      <c r="G95" s="120"/>
      <c r="H95" s="120"/>
      <c r="I95" s="118">
        <f>Ведомость!$C$7</f>
        <v>0</v>
      </c>
      <c r="J95" s="118"/>
      <c r="K95" s="118"/>
      <c r="L95" s="118"/>
      <c r="M95" s="118"/>
      <c r="N95" s="118"/>
      <c r="O95" s="118"/>
      <c r="P95" s="118"/>
      <c r="Q95" s="118"/>
    </row>
    <row r="97" spans="1:19" x14ac:dyDescent="0.25">
      <c r="B97" s="10" t="s">
        <v>44</v>
      </c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</row>
    <row r="98" spans="1:19" x14ac:dyDescent="0.25">
      <c r="B98" s="1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9" x14ac:dyDescent="0.25">
      <c r="A99" s="64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4"/>
      <c r="S99" s="64"/>
    </row>
    <row r="100" spans="1:19" ht="15.75" x14ac:dyDescent="0.25">
      <c r="A100" s="125" t="s">
        <v>0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</row>
    <row r="101" spans="1:19" ht="15.75" x14ac:dyDescent="0.25">
      <c r="A101" s="126" t="s">
        <v>1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</row>
    <row r="102" spans="1:19" ht="15.75" x14ac:dyDescent="0.25">
      <c r="A102" s="126" t="s">
        <v>2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</row>
    <row r="103" spans="1:19" x14ac:dyDescent="0.25">
      <c r="A103" s="9"/>
      <c r="B103" s="9" t="s">
        <v>3</v>
      </c>
      <c r="C103" s="127">
        <f>Ведомость!$C$5</f>
        <v>0</v>
      </c>
      <c r="D103" s="127"/>
      <c r="E103" s="127"/>
      <c r="F103" s="1"/>
      <c r="G103" s="128" t="s">
        <v>4</v>
      </c>
      <c r="H103" s="128"/>
      <c r="I103" s="128"/>
      <c r="J103" s="127" t="str">
        <f>Ведомость!$J$5</f>
        <v>Январь</v>
      </c>
      <c r="K103" s="127"/>
      <c r="L103" s="127"/>
      <c r="M103" s="127"/>
      <c r="P103" s="141" t="s">
        <v>5</v>
      </c>
      <c r="Q103" s="141"/>
      <c r="R103" s="57">
        <f>Ведомость!$R$5</f>
        <v>0</v>
      </c>
    </row>
    <row r="104" spans="1:19" ht="15.75" thickBot="1" x14ac:dyDescent="0.3"/>
    <row r="105" spans="1:19" ht="15.75" thickBot="1" x14ac:dyDescent="0.3">
      <c r="A105" s="131" t="s">
        <v>19</v>
      </c>
      <c r="B105" s="146" t="s">
        <v>20</v>
      </c>
      <c r="C105" s="149" t="s">
        <v>21</v>
      </c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1"/>
      <c r="R105" s="149" t="s">
        <v>22</v>
      </c>
      <c r="S105" s="152"/>
    </row>
    <row r="106" spans="1:19" x14ac:dyDescent="0.25">
      <c r="A106" s="132"/>
      <c r="B106" s="147"/>
      <c r="C106" s="129">
        <f>Ведомость!$C$10</f>
        <v>0</v>
      </c>
      <c r="D106" s="129">
        <f>Ведомость!$D$10</f>
        <v>0</v>
      </c>
      <c r="E106" s="129">
        <f>Ведомость!$E$10</f>
        <v>0</v>
      </c>
      <c r="F106" s="129">
        <f>Ведомость!$F$10</f>
        <v>0</v>
      </c>
      <c r="G106" s="129">
        <f>Ведомость!$G$10</f>
        <v>0</v>
      </c>
      <c r="H106" s="129">
        <f>Ведомость!$H$10</f>
        <v>0</v>
      </c>
      <c r="I106" s="129">
        <f>Ведомость!$I$10</f>
        <v>0</v>
      </c>
      <c r="J106" s="129">
        <f>Ведомость!$J$10</f>
        <v>0</v>
      </c>
      <c r="K106" s="129">
        <f>Ведомость!$K$10</f>
        <v>0</v>
      </c>
      <c r="L106" s="129">
        <f>Ведомость!$L$10</f>
        <v>0</v>
      </c>
      <c r="M106" s="129">
        <f>Ведомость!$M$10</f>
        <v>0</v>
      </c>
      <c r="N106" s="129">
        <f>Ведомость!$N$10</f>
        <v>0</v>
      </c>
      <c r="O106" s="129">
        <f>Ведомость!$O$10</f>
        <v>0</v>
      </c>
      <c r="P106" s="129">
        <f>Ведомость!$P$10</f>
        <v>0</v>
      </c>
      <c r="Q106" s="129">
        <f>Ведомость!$Q$10</f>
        <v>0</v>
      </c>
      <c r="R106" s="153" t="s">
        <v>23</v>
      </c>
      <c r="S106" s="155" t="s">
        <v>25</v>
      </c>
    </row>
    <row r="107" spans="1:19" ht="61.5" customHeight="1" thickBot="1" x14ac:dyDescent="0.3">
      <c r="A107" s="133"/>
      <c r="B107" s="148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54"/>
      <c r="S107" s="156"/>
    </row>
    <row r="108" spans="1:19" ht="15.75" thickBot="1" x14ac:dyDescent="0.3">
      <c r="A108" s="58">
        <f>Ведомость!A18</f>
        <v>7</v>
      </c>
      <c r="B108" s="22">
        <f>Ведомость!B18</f>
        <v>0</v>
      </c>
      <c r="C108" s="59">
        <f>Ведомость!C18</f>
        <v>0</v>
      </c>
      <c r="D108" s="12">
        <f>Ведомость!D18</f>
        <v>0</v>
      </c>
      <c r="E108" s="12">
        <f>Ведомость!E18</f>
        <v>0</v>
      </c>
      <c r="F108" s="12">
        <f>Ведомость!F18</f>
        <v>0</v>
      </c>
      <c r="G108" s="12">
        <f>Ведомость!G18</f>
        <v>0</v>
      </c>
      <c r="H108" s="12">
        <f>Ведомость!H18</f>
        <v>0</v>
      </c>
      <c r="I108" s="12">
        <f>Ведомость!I18</f>
        <v>0</v>
      </c>
      <c r="J108" s="12">
        <f>Ведомость!J18</f>
        <v>0</v>
      </c>
      <c r="K108" s="12">
        <f>Ведомость!K18</f>
        <v>0</v>
      </c>
      <c r="L108" s="12">
        <f>Ведомость!L18</f>
        <v>0</v>
      </c>
      <c r="M108" s="12">
        <f>Ведомость!M18</f>
        <v>0</v>
      </c>
      <c r="N108" s="12">
        <f>Ведомость!N18</f>
        <v>0</v>
      </c>
      <c r="O108" s="12">
        <f>Ведомость!O18</f>
        <v>0</v>
      </c>
      <c r="P108" s="12">
        <f>Ведомость!P18</f>
        <v>0</v>
      </c>
      <c r="Q108" s="13">
        <f>Ведомость!Q18</f>
        <v>0</v>
      </c>
      <c r="R108" s="11">
        <f>Ведомость!R18</f>
        <v>0</v>
      </c>
      <c r="S108" s="14">
        <f>Ведомость!S18</f>
        <v>0</v>
      </c>
    </row>
    <row r="110" spans="1:19" x14ac:dyDescent="0.25">
      <c r="B110" s="10" t="s">
        <v>18</v>
      </c>
      <c r="C110" s="120"/>
      <c r="D110" s="120"/>
      <c r="E110" s="120"/>
      <c r="F110" s="120"/>
      <c r="G110" s="120"/>
      <c r="H110" s="120"/>
      <c r="I110" s="118">
        <f>Ведомость!$C$7</f>
        <v>0</v>
      </c>
      <c r="J110" s="118"/>
      <c r="K110" s="118"/>
      <c r="L110" s="118"/>
      <c r="M110" s="118"/>
      <c r="N110" s="118"/>
      <c r="O110" s="118"/>
      <c r="P110" s="118"/>
      <c r="Q110" s="118"/>
    </row>
    <row r="112" spans="1:19" x14ac:dyDescent="0.25">
      <c r="B112" s="10" t="s">
        <v>44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4" spans="1:19" x14ac:dyDescent="0.25">
      <c r="A114" s="64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4"/>
      <c r="S114" s="64"/>
    </row>
    <row r="117" spans="1:19" ht="15.75" x14ac:dyDescent="0.25">
      <c r="A117" s="125" t="s">
        <v>0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1:19" ht="15.75" x14ac:dyDescent="0.25">
      <c r="A118" s="126" t="s">
        <v>1</v>
      </c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1:19" ht="15.75" x14ac:dyDescent="0.25">
      <c r="A119" s="126" t="s">
        <v>2</v>
      </c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1:19" x14ac:dyDescent="0.25">
      <c r="A120" s="9"/>
      <c r="B120" s="9" t="s">
        <v>3</v>
      </c>
      <c r="C120" s="127">
        <f>Ведомость!$C$5</f>
        <v>0</v>
      </c>
      <c r="D120" s="127"/>
      <c r="E120" s="127"/>
      <c r="F120" s="1"/>
      <c r="G120" s="128" t="s">
        <v>4</v>
      </c>
      <c r="H120" s="128"/>
      <c r="I120" s="128"/>
      <c r="J120" s="127" t="str">
        <f>Ведомость!$J$5</f>
        <v>Январь</v>
      </c>
      <c r="K120" s="127"/>
      <c r="L120" s="127"/>
      <c r="M120" s="127"/>
      <c r="P120" s="141" t="s">
        <v>5</v>
      </c>
      <c r="Q120" s="141"/>
      <c r="R120" s="57">
        <f>Ведомость!$R$5</f>
        <v>0</v>
      </c>
    </row>
    <row r="121" spans="1:19" ht="15.75" thickBot="1" x14ac:dyDescent="0.3"/>
    <row r="122" spans="1:19" ht="15.75" thickBot="1" x14ac:dyDescent="0.3">
      <c r="A122" s="131" t="s">
        <v>19</v>
      </c>
      <c r="B122" s="146" t="s">
        <v>20</v>
      </c>
      <c r="C122" s="149" t="s">
        <v>21</v>
      </c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1"/>
      <c r="R122" s="149" t="s">
        <v>22</v>
      </c>
      <c r="S122" s="152"/>
    </row>
    <row r="123" spans="1:19" x14ac:dyDescent="0.25">
      <c r="A123" s="132"/>
      <c r="B123" s="147"/>
      <c r="C123" s="129">
        <f>Ведомость!$C$10</f>
        <v>0</v>
      </c>
      <c r="D123" s="129">
        <f>Ведомость!$D$10</f>
        <v>0</v>
      </c>
      <c r="E123" s="129">
        <f>Ведомость!$E$10</f>
        <v>0</v>
      </c>
      <c r="F123" s="129">
        <f>Ведомость!$F$10</f>
        <v>0</v>
      </c>
      <c r="G123" s="129">
        <f>Ведомость!$G$10</f>
        <v>0</v>
      </c>
      <c r="H123" s="129">
        <f>Ведомость!$H$10</f>
        <v>0</v>
      </c>
      <c r="I123" s="129">
        <f>Ведомость!$I$10</f>
        <v>0</v>
      </c>
      <c r="J123" s="129">
        <f>Ведомость!$J$10</f>
        <v>0</v>
      </c>
      <c r="K123" s="129">
        <f>Ведомость!$K$10</f>
        <v>0</v>
      </c>
      <c r="L123" s="129">
        <f>Ведомость!$L$10</f>
        <v>0</v>
      </c>
      <c r="M123" s="129">
        <f>Ведомость!$M$10</f>
        <v>0</v>
      </c>
      <c r="N123" s="129">
        <f>Ведомость!$N$10</f>
        <v>0</v>
      </c>
      <c r="O123" s="129">
        <f>Ведомость!$O$10</f>
        <v>0</v>
      </c>
      <c r="P123" s="129">
        <f>Ведомость!$P$10</f>
        <v>0</v>
      </c>
      <c r="Q123" s="129">
        <f>Ведомость!$Q$10</f>
        <v>0</v>
      </c>
      <c r="R123" s="153" t="s">
        <v>23</v>
      </c>
      <c r="S123" s="155" t="s">
        <v>25</v>
      </c>
    </row>
    <row r="124" spans="1:19" ht="61.5" customHeight="1" thickBot="1" x14ac:dyDescent="0.3">
      <c r="A124" s="133"/>
      <c r="B124" s="148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54"/>
      <c r="S124" s="156"/>
    </row>
    <row r="125" spans="1:19" ht="15.75" thickBot="1" x14ac:dyDescent="0.3">
      <c r="A125" s="58">
        <f>Ведомость!A19</f>
        <v>8</v>
      </c>
      <c r="B125" s="58">
        <f>Ведомость!B19</f>
        <v>0</v>
      </c>
      <c r="C125" s="11">
        <f>Ведомость!C19</f>
        <v>0</v>
      </c>
      <c r="D125" s="12">
        <f>Ведомость!D19</f>
        <v>0</v>
      </c>
      <c r="E125" s="12">
        <f>Ведомость!E19</f>
        <v>0</v>
      </c>
      <c r="F125" s="12">
        <f>Ведомость!F19</f>
        <v>0</v>
      </c>
      <c r="G125" s="12">
        <f>Ведомость!G19</f>
        <v>0</v>
      </c>
      <c r="H125" s="12">
        <f>Ведомость!H19</f>
        <v>0</v>
      </c>
      <c r="I125" s="12">
        <f>Ведомость!I19</f>
        <v>0</v>
      </c>
      <c r="J125" s="12">
        <f>Ведомость!J19</f>
        <v>0</v>
      </c>
      <c r="K125" s="12">
        <f>Ведомость!K19</f>
        <v>0</v>
      </c>
      <c r="L125" s="12">
        <f>Ведомость!L19</f>
        <v>0</v>
      </c>
      <c r="M125" s="12">
        <f>Ведомость!M19</f>
        <v>0</v>
      </c>
      <c r="N125" s="12">
        <f>Ведомость!N19</f>
        <v>0</v>
      </c>
      <c r="O125" s="12">
        <f>Ведомость!O19</f>
        <v>0</v>
      </c>
      <c r="P125" s="12">
        <f>Ведомость!P19</f>
        <v>0</v>
      </c>
      <c r="Q125" s="14">
        <f>Ведомость!Q19</f>
        <v>0</v>
      </c>
      <c r="R125" s="59">
        <f>Ведомость!R19</f>
        <v>0</v>
      </c>
      <c r="S125" s="14">
        <f>Ведомость!S19</f>
        <v>0</v>
      </c>
    </row>
    <row r="127" spans="1:19" x14ac:dyDescent="0.25">
      <c r="B127" s="10" t="s">
        <v>18</v>
      </c>
      <c r="C127" s="120"/>
      <c r="D127" s="120"/>
      <c r="E127" s="120"/>
      <c r="F127" s="120"/>
      <c r="G127" s="120"/>
      <c r="H127" s="120"/>
      <c r="I127" s="118">
        <f>Ведомость!$C$7</f>
        <v>0</v>
      </c>
      <c r="J127" s="118"/>
      <c r="K127" s="118"/>
      <c r="L127" s="118"/>
      <c r="M127" s="118"/>
      <c r="N127" s="118"/>
      <c r="O127" s="118"/>
      <c r="P127" s="118"/>
      <c r="Q127" s="118"/>
    </row>
    <row r="129" spans="1:19" x14ac:dyDescent="0.25">
      <c r="B129" s="10" t="s">
        <v>44</v>
      </c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1" spans="1:19" x14ac:dyDescent="0.25">
      <c r="A131" s="64"/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4"/>
      <c r="S131" s="64"/>
    </row>
    <row r="134" spans="1:19" ht="15.75" x14ac:dyDescent="0.25">
      <c r="A134" s="125" t="s">
        <v>0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1:19" ht="15.75" x14ac:dyDescent="0.25">
      <c r="A135" s="126" t="s">
        <v>1</v>
      </c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1:19" ht="15.75" x14ac:dyDescent="0.25">
      <c r="A136" s="126" t="s">
        <v>2</v>
      </c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1:19" x14ac:dyDescent="0.25">
      <c r="A137" s="9"/>
      <c r="B137" s="9" t="s">
        <v>3</v>
      </c>
      <c r="C137" s="127">
        <f>Ведомость!$C$5</f>
        <v>0</v>
      </c>
      <c r="D137" s="127"/>
      <c r="E137" s="127"/>
      <c r="F137" s="1"/>
      <c r="G137" s="128" t="s">
        <v>4</v>
      </c>
      <c r="H137" s="128"/>
      <c r="I137" s="128"/>
      <c r="J137" s="127" t="str">
        <f>Ведомость!$J$5</f>
        <v>Январь</v>
      </c>
      <c r="K137" s="127"/>
      <c r="L137" s="127"/>
      <c r="M137" s="127"/>
      <c r="P137" s="141" t="s">
        <v>5</v>
      </c>
      <c r="Q137" s="141"/>
      <c r="R137" s="57">
        <f>Ведомость!$R$5</f>
        <v>0</v>
      </c>
    </row>
    <row r="138" spans="1:19" ht="15.75" thickBot="1" x14ac:dyDescent="0.3"/>
    <row r="139" spans="1:19" ht="15.75" thickBot="1" x14ac:dyDescent="0.3">
      <c r="A139" s="157" t="s">
        <v>19</v>
      </c>
      <c r="B139" s="146" t="s">
        <v>20</v>
      </c>
      <c r="C139" s="149" t="s">
        <v>21</v>
      </c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1"/>
      <c r="R139" s="149" t="s">
        <v>22</v>
      </c>
      <c r="S139" s="152"/>
    </row>
    <row r="140" spans="1:19" x14ac:dyDescent="0.25">
      <c r="A140" s="158"/>
      <c r="B140" s="147"/>
      <c r="C140" s="129">
        <f>Ведомость!$C$10</f>
        <v>0</v>
      </c>
      <c r="D140" s="129">
        <f>Ведомость!$D$10</f>
        <v>0</v>
      </c>
      <c r="E140" s="129">
        <f>Ведомость!$E$10</f>
        <v>0</v>
      </c>
      <c r="F140" s="129">
        <f>Ведомость!$F$10</f>
        <v>0</v>
      </c>
      <c r="G140" s="129">
        <f>Ведомость!$G$10</f>
        <v>0</v>
      </c>
      <c r="H140" s="129">
        <f>Ведомость!$H$10</f>
        <v>0</v>
      </c>
      <c r="I140" s="129">
        <f>Ведомость!$I$10</f>
        <v>0</v>
      </c>
      <c r="J140" s="129">
        <f>Ведомость!$J$10</f>
        <v>0</v>
      </c>
      <c r="K140" s="129">
        <f>Ведомость!$K$10</f>
        <v>0</v>
      </c>
      <c r="L140" s="129">
        <f>Ведомость!$L$10</f>
        <v>0</v>
      </c>
      <c r="M140" s="129">
        <f>Ведомость!$M$10</f>
        <v>0</v>
      </c>
      <c r="N140" s="129">
        <f>Ведомость!$N$10</f>
        <v>0</v>
      </c>
      <c r="O140" s="129">
        <f>Ведомость!$O$10</f>
        <v>0</v>
      </c>
      <c r="P140" s="129">
        <f>Ведомость!$P$10</f>
        <v>0</v>
      </c>
      <c r="Q140" s="129">
        <f>Ведомость!$Q$10</f>
        <v>0</v>
      </c>
      <c r="R140" s="153" t="s">
        <v>23</v>
      </c>
      <c r="S140" s="155" t="s">
        <v>25</v>
      </c>
    </row>
    <row r="141" spans="1:19" ht="60.75" customHeight="1" thickBot="1" x14ac:dyDescent="0.3">
      <c r="A141" s="159"/>
      <c r="B141" s="148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54"/>
      <c r="S141" s="156"/>
    </row>
    <row r="142" spans="1:19" ht="15.75" thickBot="1" x14ac:dyDescent="0.3">
      <c r="A142" s="27">
        <f>Ведомость!A20</f>
        <v>9</v>
      </c>
      <c r="B142" s="22">
        <f>Ведомость!B20</f>
        <v>0</v>
      </c>
      <c r="C142" s="11">
        <f>Ведомость!C20</f>
        <v>0</v>
      </c>
      <c r="D142" s="12">
        <f>Ведомость!D20</f>
        <v>0</v>
      </c>
      <c r="E142" s="12">
        <f>Ведомость!E20</f>
        <v>0</v>
      </c>
      <c r="F142" s="12">
        <f>Ведомость!F20</f>
        <v>0</v>
      </c>
      <c r="G142" s="12">
        <f>Ведомость!G20</f>
        <v>0</v>
      </c>
      <c r="H142" s="12">
        <f>Ведомость!H20</f>
        <v>0</v>
      </c>
      <c r="I142" s="12">
        <f>Ведомость!I20</f>
        <v>0</v>
      </c>
      <c r="J142" s="12">
        <f>Ведомость!J20</f>
        <v>0</v>
      </c>
      <c r="K142" s="12">
        <f>Ведомость!K20</f>
        <v>0</v>
      </c>
      <c r="L142" s="12">
        <f>Ведомость!L20</f>
        <v>0</v>
      </c>
      <c r="M142" s="12">
        <f>Ведомость!M20</f>
        <v>0</v>
      </c>
      <c r="N142" s="12">
        <f>Ведомость!N20</f>
        <v>0</v>
      </c>
      <c r="O142" s="12">
        <f>Ведомость!O20</f>
        <v>0</v>
      </c>
      <c r="P142" s="12">
        <f>Ведомость!P20</f>
        <v>0</v>
      </c>
      <c r="Q142" s="14">
        <f>Ведомость!Q20</f>
        <v>0</v>
      </c>
      <c r="R142" s="11">
        <f>Ведомость!R20</f>
        <v>0</v>
      </c>
      <c r="S142" s="14">
        <f>Ведомость!S20</f>
        <v>0</v>
      </c>
    </row>
    <row r="144" spans="1:19" x14ac:dyDescent="0.25">
      <c r="B144" s="10" t="s">
        <v>18</v>
      </c>
      <c r="C144" s="120"/>
      <c r="D144" s="120"/>
      <c r="E144" s="120"/>
      <c r="F144" s="120"/>
      <c r="G144" s="120"/>
      <c r="H144" s="120"/>
      <c r="I144" s="118">
        <f>Ведомость!$C$7</f>
        <v>0</v>
      </c>
      <c r="J144" s="118"/>
      <c r="K144" s="118"/>
      <c r="L144" s="118"/>
      <c r="M144" s="118"/>
      <c r="N144" s="118"/>
      <c r="O144" s="118"/>
      <c r="P144" s="118"/>
      <c r="Q144" s="118"/>
    </row>
    <row r="146" spans="1:19" x14ac:dyDescent="0.25">
      <c r="B146" s="10" t="s">
        <v>44</v>
      </c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8" spans="1:19" x14ac:dyDescent="0.25">
      <c r="A148" s="64"/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4"/>
      <c r="S148" s="64"/>
    </row>
    <row r="149" spans="1:19" ht="15.75" x14ac:dyDescent="0.25">
      <c r="A149" s="125" t="s">
        <v>0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1:19" ht="15.75" x14ac:dyDescent="0.25">
      <c r="A150" s="126" t="s">
        <v>1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1:19" ht="15.75" x14ac:dyDescent="0.25">
      <c r="A151" s="126" t="s">
        <v>2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1:19" x14ac:dyDescent="0.25">
      <c r="A152" s="9"/>
      <c r="B152" s="9" t="s">
        <v>3</v>
      </c>
      <c r="C152" s="127">
        <f>Ведомость!$C$5</f>
        <v>0</v>
      </c>
      <c r="D152" s="127"/>
      <c r="E152" s="127"/>
      <c r="F152" s="1"/>
      <c r="G152" s="128" t="s">
        <v>4</v>
      </c>
      <c r="H152" s="128"/>
      <c r="I152" s="128"/>
      <c r="J152" s="127" t="str">
        <f>Ведомость!$J$5</f>
        <v>Январь</v>
      </c>
      <c r="K152" s="127"/>
      <c r="L152" s="127"/>
      <c r="M152" s="127"/>
      <c r="P152" s="141" t="s">
        <v>5</v>
      </c>
      <c r="Q152" s="141"/>
      <c r="R152" s="57">
        <f>Ведомость!$R$5</f>
        <v>0</v>
      </c>
    </row>
    <row r="153" spans="1:19" ht="15.75" thickBot="1" x14ac:dyDescent="0.3"/>
    <row r="154" spans="1:19" ht="15.75" thickBot="1" x14ac:dyDescent="0.3">
      <c r="A154" s="131" t="s">
        <v>19</v>
      </c>
      <c r="B154" s="146" t="s">
        <v>20</v>
      </c>
      <c r="C154" s="149" t="s">
        <v>21</v>
      </c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1"/>
      <c r="R154" s="149" t="s">
        <v>22</v>
      </c>
      <c r="S154" s="152"/>
    </row>
    <row r="155" spans="1:19" x14ac:dyDescent="0.25">
      <c r="A155" s="132"/>
      <c r="B155" s="147"/>
      <c r="C155" s="129">
        <f>Ведомость!$C$10</f>
        <v>0</v>
      </c>
      <c r="D155" s="129">
        <f>Ведомость!$D$10</f>
        <v>0</v>
      </c>
      <c r="E155" s="129">
        <f>Ведомость!$E$10</f>
        <v>0</v>
      </c>
      <c r="F155" s="129">
        <f>Ведомость!$F$10</f>
        <v>0</v>
      </c>
      <c r="G155" s="129">
        <f>Ведомость!$G$10</f>
        <v>0</v>
      </c>
      <c r="H155" s="129">
        <f>Ведомость!$H$10</f>
        <v>0</v>
      </c>
      <c r="I155" s="129">
        <f>Ведомость!$I$10</f>
        <v>0</v>
      </c>
      <c r="J155" s="129">
        <f>Ведомость!$J$10</f>
        <v>0</v>
      </c>
      <c r="K155" s="129">
        <f>Ведомость!$K$10</f>
        <v>0</v>
      </c>
      <c r="L155" s="129">
        <f>Ведомость!$L$10</f>
        <v>0</v>
      </c>
      <c r="M155" s="129">
        <f>Ведомость!$M$10</f>
        <v>0</v>
      </c>
      <c r="N155" s="129">
        <f>Ведомость!$N$10</f>
        <v>0</v>
      </c>
      <c r="O155" s="129">
        <f>Ведомость!$O$10</f>
        <v>0</v>
      </c>
      <c r="P155" s="129">
        <f>Ведомость!$P$10</f>
        <v>0</v>
      </c>
      <c r="Q155" s="129">
        <f>Ведомость!$Q$10</f>
        <v>0</v>
      </c>
      <c r="R155" s="153" t="s">
        <v>23</v>
      </c>
      <c r="S155" s="155" t="s">
        <v>25</v>
      </c>
    </row>
    <row r="156" spans="1:19" ht="61.5" customHeight="1" thickBot="1" x14ac:dyDescent="0.3">
      <c r="A156" s="133"/>
      <c r="B156" s="148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54"/>
      <c r="S156" s="156"/>
    </row>
    <row r="157" spans="1:19" ht="15.75" thickBot="1" x14ac:dyDescent="0.3">
      <c r="A157" s="58">
        <f>Ведомость!A21</f>
        <v>10</v>
      </c>
      <c r="B157" s="22">
        <f>Ведомость!B21</f>
        <v>0</v>
      </c>
      <c r="C157" s="59">
        <f>Ведомость!C21</f>
        <v>0</v>
      </c>
      <c r="D157" s="12">
        <f>Ведомость!D21</f>
        <v>0</v>
      </c>
      <c r="E157" s="12">
        <f>Ведомость!E21</f>
        <v>0</v>
      </c>
      <c r="F157" s="12">
        <f>Ведомость!F21</f>
        <v>0</v>
      </c>
      <c r="G157" s="12">
        <f>Ведомость!G21</f>
        <v>0</v>
      </c>
      <c r="H157" s="12">
        <f>Ведомость!H21</f>
        <v>0</v>
      </c>
      <c r="I157" s="12">
        <f>Ведомость!I21</f>
        <v>0</v>
      </c>
      <c r="J157" s="12">
        <f>Ведомость!J21</f>
        <v>0</v>
      </c>
      <c r="K157" s="12">
        <f>Ведомость!K21</f>
        <v>0</v>
      </c>
      <c r="L157" s="12">
        <f>Ведомость!L21</f>
        <v>0</v>
      </c>
      <c r="M157" s="12">
        <f>Ведомость!M21</f>
        <v>0</v>
      </c>
      <c r="N157" s="12">
        <f>Ведомость!N21</f>
        <v>0</v>
      </c>
      <c r="O157" s="12">
        <f>Ведомость!O21</f>
        <v>0</v>
      </c>
      <c r="P157" s="12">
        <f>Ведомость!P21</f>
        <v>0</v>
      </c>
      <c r="Q157" s="13">
        <f>Ведомость!Q21</f>
        <v>0</v>
      </c>
      <c r="R157" s="11">
        <f>Ведомость!R21</f>
        <v>0</v>
      </c>
      <c r="S157" s="14">
        <f>Ведомость!S21</f>
        <v>0</v>
      </c>
    </row>
    <row r="159" spans="1:19" x14ac:dyDescent="0.25">
      <c r="B159" s="10" t="s">
        <v>18</v>
      </c>
      <c r="C159" s="120"/>
      <c r="D159" s="120"/>
      <c r="E159" s="120"/>
      <c r="F159" s="120"/>
      <c r="G159" s="120"/>
      <c r="H159" s="120"/>
      <c r="I159" s="118">
        <f>Ведомость!$C$7</f>
        <v>0</v>
      </c>
      <c r="J159" s="118"/>
      <c r="K159" s="118"/>
      <c r="L159" s="118"/>
      <c r="M159" s="118"/>
      <c r="N159" s="118"/>
      <c r="O159" s="118"/>
      <c r="P159" s="118"/>
      <c r="Q159" s="118"/>
    </row>
    <row r="161" spans="1:19" x14ac:dyDescent="0.25">
      <c r="B161" s="10" t="s">
        <v>44</v>
      </c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3" spans="1:19" x14ac:dyDescent="0.25">
      <c r="A163" s="64"/>
      <c r="B163" s="65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4"/>
      <c r="S163" s="64"/>
    </row>
    <row r="166" spans="1:19" ht="15.75" x14ac:dyDescent="0.25">
      <c r="A166" s="125" t="s">
        <v>0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1:19" ht="15.75" x14ac:dyDescent="0.25">
      <c r="A167" s="126" t="s">
        <v>1</v>
      </c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1:19" ht="15.75" x14ac:dyDescent="0.25">
      <c r="A168" s="126" t="s">
        <v>2</v>
      </c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1:19" x14ac:dyDescent="0.25">
      <c r="A169" s="9"/>
      <c r="B169" s="9" t="s">
        <v>3</v>
      </c>
      <c r="C169" s="127">
        <f>Ведомость!$C$5</f>
        <v>0</v>
      </c>
      <c r="D169" s="127"/>
      <c r="E169" s="127"/>
      <c r="F169" s="1"/>
      <c r="G169" s="128" t="s">
        <v>4</v>
      </c>
      <c r="H169" s="128"/>
      <c r="I169" s="128"/>
      <c r="J169" s="127" t="str">
        <f>Ведомость!$J$5</f>
        <v>Январь</v>
      </c>
      <c r="K169" s="127"/>
      <c r="L169" s="127"/>
      <c r="M169" s="127"/>
      <c r="P169" s="141" t="s">
        <v>5</v>
      </c>
      <c r="Q169" s="141"/>
      <c r="R169" s="57">
        <f>Ведомость!$R$5</f>
        <v>0</v>
      </c>
    </row>
    <row r="170" spans="1:19" ht="15.75" thickBot="1" x14ac:dyDescent="0.3"/>
    <row r="171" spans="1:19" ht="15.75" thickBot="1" x14ac:dyDescent="0.3">
      <c r="A171" s="131" t="s">
        <v>19</v>
      </c>
      <c r="B171" s="146" t="s">
        <v>20</v>
      </c>
      <c r="C171" s="149" t="s">
        <v>21</v>
      </c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1"/>
      <c r="R171" s="149" t="s">
        <v>22</v>
      </c>
      <c r="S171" s="152"/>
    </row>
    <row r="172" spans="1:19" x14ac:dyDescent="0.25">
      <c r="A172" s="132"/>
      <c r="B172" s="147"/>
      <c r="C172" s="129">
        <f>Ведомость!$C$10</f>
        <v>0</v>
      </c>
      <c r="D172" s="129">
        <f>Ведомость!$D$10</f>
        <v>0</v>
      </c>
      <c r="E172" s="129">
        <f>Ведомость!$E$10</f>
        <v>0</v>
      </c>
      <c r="F172" s="129">
        <f>Ведомость!$F$10</f>
        <v>0</v>
      </c>
      <c r="G172" s="129">
        <f>Ведомость!$G$10</f>
        <v>0</v>
      </c>
      <c r="H172" s="129">
        <f>Ведомость!$H$10</f>
        <v>0</v>
      </c>
      <c r="I172" s="129">
        <f>Ведомость!$I$10</f>
        <v>0</v>
      </c>
      <c r="J172" s="129">
        <f>Ведомость!$J$10</f>
        <v>0</v>
      </c>
      <c r="K172" s="129">
        <f>Ведомость!$K$10</f>
        <v>0</v>
      </c>
      <c r="L172" s="129">
        <f>Ведомость!$L$10</f>
        <v>0</v>
      </c>
      <c r="M172" s="129">
        <f>Ведомость!$M$10</f>
        <v>0</v>
      </c>
      <c r="N172" s="129">
        <f>Ведомость!$N$10</f>
        <v>0</v>
      </c>
      <c r="O172" s="129">
        <f>Ведомость!$O$10</f>
        <v>0</v>
      </c>
      <c r="P172" s="129">
        <f>Ведомость!$P$10</f>
        <v>0</v>
      </c>
      <c r="Q172" s="129">
        <f>Ведомость!$Q$10</f>
        <v>0</v>
      </c>
      <c r="R172" s="153" t="s">
        <v>23</v>
      </c>
      <c r="S172" s="155" t="s">
        <v>25</v>
      </c>
    </row>
    <row r="173" spans="1:19" ht="61.5" customHeight="1" thickBot="1" x14ac:dyDescent="0.3">
      <c r="A173" s="133"/>
      <c r="B173" s="148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54"/>
      <c r="S173" s="156"/>
    </row>
    <row r="174" spans="1:19" ht="15.75" thickBot="1" x14ac:dyDescent="0.3">
      <c r="A174" s="58">
        <f>Ведомость!A22</f>
        <v>11</v>
      </c>
      <c r="B174" s="22">
        <f>Ведомость!B22</f>
        <v>0</v>
      </c>
      <c r="C174" s="59">
        <f>Ведомость!C22</f>
        <v>0</v>
      </c>
      <c r="D174" s="12">
        <f>Ведомость!D22</f>
        <v>0</v>
      </c>
      <c r="E174" s="12">
        <f>Ведомость!E22</f>
        <v>0</v>
      </c>
      <c r="F174" s="12">
        <f>Ведомость!F22</f>
        <v>0</v>
      </c>
      <c r="G174" s="12">
        <f>Ведомость!G22</f>
        <v>0</v>
      </c>
      <c r="H174" s="12">
        <f>Ведомость!H22</f>
        <v>0</v>
      </c>
      <c r="I174" s="12">
        <f>Ведомость!I22</f>
        <v>0</v>
      </c>
      <c r="J174" s="12">
        <f>Ведомость!J22</f>
        <v>0</v>
      </c>
      <c r="K174" s="12">
        <f>Ведомость!K22</f>
        <v>0</v>
      </c>
      <c r="L174" s="12">
        <f>Ведомость!L22</f>
        <v>0</v>
      </c>
      <c r="M174" s="12">
        <f>Ведомость!M22</f>
        <v>0</v>
      </c>
      <c r="N174" s="12">
        <f>Ведомость!N22</f>
        <v>0</v>
      </c>
      <c r="O174" s="12">
        <f>Ведомость!O22</f>
        <v>0</v>
      </c>
      <c r="P174" s="12">
        <f>Ведомость!P22</f>
        <v>0</v>
      </c>
      <c r="Q174" s="13">
        <f>Ведомость!Q22</f>
        <v>0</v>
      </c>
      <c r="R174" s="11">
        <f>Ведомость!R22</f>
        <v>0</v>
      </c>
      <c r="S174" s="14">
        <f>Ведомость!S22</f>
        <v>0</v>
      </c>
    </row>
    <row r="176" spans="1:19" x14ac:dyDescent="0.25">
      <c r="B176" s="10" t="s">
        <v>18</v>
      </c>
      <c r="C176" s="120"/>
      <c r="D176" s="120"/>
      <c r="E176" s="120"/>
      <c r="F176" s="120"/>
      <c r="G176" s="120"/>
      <c r="H176" s="120"/>
      <c r="I176" s="118">
        <f>Ведомость!$C$7</f>
        <v>0</v>
      </c>
      <c r="J176" s="118"/>
      <c r="K176" s="118"/>
      <c r="L176" s="118"/>
      <c r="M176" s="118"/>
      <c r="N176" s="118"/>
      <c r="O176" s="118"/>
      <c r="P176" s="118"/>
      <c r="Q176" s="118"/>
    </row>
    <row r="178" spans="1:19" x14ac:dyDescent="0.25">
      <c r="B178" s="10" t="s">
        <v>44</v>
      </c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80" spans="1:19" x14ac:dyDescent="0.25">
      <c r="A180" s="64"/>
      <c r="B180" s="65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4"/>
      <c r="S180" s="64"/>
    </row>
    <row r="183" spans="1:19" ht="15.75" x14ac:dyDescent="0.25">
      <c r="A183" s="125" t="s">
        <v>0</v>
      </c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1:19" ht="15.75" x14ac:dyDescent="0.25">
      <c r="A184" s="126" t="s">
        <v>1</v>
      </c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1:19" ht="15.75" x14ac:dyDescent="0.25">
      <c r="A185" s="126" t="s">
        <v>2</v>
      </c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1:19" x14ac:dyDescent="0.25">
      <c r="A186" s="9"/>
      <c r="B186" s="9" t="s">
        <v>3</v>
      </c>
      <c r="C186" s="127">
        <f>Ведомость!$C$5</f>
        <v>0</v>
      </c>
      <c r="D186" s="127"/>
      <c r="E186" s="127"/>
      <c r="F186" s="1"/>
      <c r="G186" s="128" t="s">
        <v>4</v>
      </c>
      <c r="H186" s="128"/>
      <c r="I186" s="128"/>
      <c r="J186" s="127" t="str">
        <f>Ведомость!$J$5</f>
        <v>Январь</v>
      </c>
      <c r="K186" s="127"/>
      <c r="L186" s="127"/>
      <c r="M186" s="127"/>
      <c r="P186" s="141" t="s">
        <v>5</v>
      </c>
      <c r="Q186" s="141"/>
      <c r="R186" s="57">
        <f>Ведомость!$R$5</f>
        <v>0</v>
      </c>
    </row>
    <row r="187" spans="1:19" ht="15.75" thickBot="1" x14ac:dyDescent="0.3"/>
    <row r="188" spans="1:19" ht="15.75" thickBot="1" x14ac:dyDescent="0.3">
      <c r="A188" s="131" t="s">
        <v>19</v>
      </c>
      <c r="B188" s="146" t="s">
        <v>20</v>
      </c>
      <c r="C188" s="149" t="s">
        <v>21</v>
      </c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1"/>
      <c r="R188" s="149" t="s">
        <v>22</v>
      </c>
      <c r="S188" s="152"/>
    </row>
    <row r="189" spans="1:19" x14ac:dyDescent="0.25">
      <c r="A189" s="132"/>
      <c r="B189" s="147"/>
      <c r="C189" s="129">
        <f>Ведомость!$C$10</f>
        <v>0</v>
      </c>
      <c r="D189" s="129">
        <f>Ведомость!$D$10</f>
        <v>0</v>
      </c>
      <c r="E189" s="129">
        <f>Ведомость!$E$10</f>
        <v>0</v>
      </c>
      <c r="F189" s="129">
        <f>Ведомость!$F$10</f>
        <v>0</v>
      </c>
      <c r="G189" s="129">
        <f>Ведомость!$G$10</f>
        <v>0</v>
      </c>
      <c r="H189" s="129">
        <f>Ведомость!$H$10</f>
        <v>0</v>
      </c>
      <c r="I189" s="129">
        <f>Ведомость!$I$10</f>
        <v>0</v>
      </c>
      <c r="J189" s="129">
        <f>Ведомость!$J$10</f>
        <v>0</v>
      </c>
      <c r="K189" s="129">
        <f>Ведомость!$K$10</f>
        <v>0</v>
      </c>
      <c r="L189" s="129">
        <f>Ведомость!$L$10</f>
        <v>0</v>
      </c>
      <c r="M189" s="129">
        <f>Ведомость!$M$10</f>
        <v>0</v>
      </c>
      <c r="N189" s="129">
        <f>Ведомость!$N$10</f>
        <v>0</v>
      </c>
      <c r="O189" s="129">
        <f>Ведомость!$O$10</f>
        <v>0</v>
      </c>
      <c r="P189" s="129">
        <f>Ведомость!$P$10</f>
        <v>0</v>
      </c>
      <c r="Q189" s="129">
        <f>Ведомость!$Q$10</f>
        <v>0</v>
      </c>
      <c r="R189" s="153" t="s">
        <v>23</v>
      </c>
      <c r="S189" s="155" t="s">
        <v>25</v>
      </c>
    </row>
    <row r="190" spans="1:19" ht="61.5" customHeight="1" thickBot="1" x14ac:dyDescent="0.3">
      <c r="A190" s="133"/>
      <c r="B190" s="148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54"/>
      <c r="S190" s="156"/>
    </row>
    <row r="191" spans="1:19" ht="15.75" thickBot="1" x14ac:dyDescent="0.3">
      <c r="A191" s="58">
        <f>Ведомость!A23</f>
        <v>12</v>
      </c>
      <c r="B191" s="22">
        <f>Ведомость!B23</f>
        <v>0</v>
      </c>
      <c r="C191" s="11">
        <f>Ведомость!C23</f>
        <v>0</v>
      </c>
      <c r="D191" s="12">
        <f>Ведомость!D23</f>
        <v>0</v>
      </c>
      <c r="E191" s="12">
        <f>Ведомость!E23</f>
        <v>0</v>
      </c>
      <c r="F191" s="12">
        <f>Ведомость!F23</f>
        <v>0</v>
      </c>
      <c r="G191" s="12">
        <f>Ведомость!G23</f>
        <v>0</v>
      </c>
      <c r="H191" s="12">
        <f>Ведомость!H23</f>
        <v>0</v>
      </c>
      <c r="I191" s="12">
        <f>Ведомость!I23</f>
        <v>0</v>
      </c>
      <c r="J191" s="12">
        <f>Ведомость!J23</f>
        <v>0</v>
      </c>
      <c r="K191" s="12">
        <f>Ведомость!K23</f>
        <v>0</v>
      </c>
      <c r="L191" s="12">
        <f>Ведомость!L23</f>
        <v>0</v>
      </c>
      <c r="M191" s="12">
        <f>Ведомость!M23</f>
        <v>0</v>
      </c>
      <c r="N191" s="12">
        <f>Ведомость!N23</f>
        <v>0</v>
      </c>
      <c r="O191" s="12">
        <f>Ведомость!O23</f>
        <v>0</v>
      </c>
      <c r="P191" s="12">
        <f>Ведомость!P23</f>
        <v>0</v>
      </c>
      <c r="Q191" s="14">
        <f>Ведомость!Q23</f>
        <v>0</v>
      </c>
      <c r="R191" s="59">
        <f>Ведомость!R23</f>
        <v>0</v>
      </c>
      <c r="S191" s="14">
        <f>Ведомость!S23</f>
        <v>0</v>
      </c>
    </row>
    <row r="193" spans="1:19" x14ac:dyDescent="0.25">
      <c r="B193" s="10" t="s">
        <v>18</v>
      </c>
      <c r="C193" s="120"/>
      <c r="D193" s="120"/>
      <c r="E193" s="120"/>
      <c r="F193" s="120"/>
      <c r="G193" s="120"/>
      <c r="H193" s="120"/>
      <c r="I193" s="118">
        <f>Ведомость!$C$7</f>
        <v>0</v>
      </c>
      <c r="J193" s="118"/>
      <c r="K193" s="118"/>
      <c r="L193" s="118"/>
      <c r="M193" s="118"/>
      <c r="N193" s="118"/>
      <c r="O193" s="118"/>
      <c r="P193" s="118"/>
      <c r="Q193" s="118"/>
    </row>
    <row r="195" spans="1:19" x14ac:dyDescent="0.25">
      <c r="B195" s="10" t="s">
        <v>44</v>
      </c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7" spans="1:19" x14ac:dyDescent="0.25">
      <c r="A197" s="64"/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4"/>
      <c r="S197" s="64"/>
    </row>
    <row r="198" spans="1:19" ht="15.75" x14ac:dyDescent="0.25">
      <c r="A198" s="125" t="s">
        <v>0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1:19" ht="15.75" x14ac:dyDescent="0.25">
      <c r="A199" s="126" t="s">
        <v>1</v>
      </c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1:19" ht="15.75" x14ac:dyDescent="0.25">
      <c r="A200" s="126" t="s">
        <v>2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1:19" x14ac:dyDescent="0.25">
      <c r="A201" s="9"/>
      <c r="B201" s="9" t="s">
        <v>3</v>
      </c>
      <c r="C201" s="127">
        <f>Ведомость!$C$5</f>
        <v>0</v>
      </c>
      <c r="D201" s="127"/>
      <c r="E201" s="127"/>
      <c r="F201" s="1"/>
      <c r="G201" s="128" t="s">
        <v>4</v>
      </c>
      <c r="H201" s="128"/>
      <c r="I201" s="128"/>
      <c r="J201" s="127" t="str">
        <f>Ведомость!$J$5</f>
        <v>Январь</v>
      </c>
      <c r="K201" s="127"/>
      <c r="L201" s="127"/>
      <c r="M201" s="127"/>
      <c r="P201" s="141" t="s">
        <v>5</v>
      </c>
      <c r="Q201" s="141"/>
      <c r="R201" s="57">
        <f>Ведомость!$R$5</f>
        <v>0</v>
      </c>
    </row>
    <row r="202" spans="1:19" ht="15.75" thickBot="1" x14ac:dyDescent="0.3"/>
    <row r="203" spans="1:19" ht="15.75" thickBot="1" x14ac:dyDescent="0.3">
      <c r="A203" s="131" t="s">
        <v>19</v>
      </c>
      <c r="B203" s="146" t="s">
        <v>20</v>
      </c>
      <c r="C203" s="149" t="s">
        <v>21</v>
      </c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1"/>
      <c r="R203" s="149" t="s">
        <v>22</v>
      </c>
      <c r="S203" s="152"/>
    </row>
    <row r="204" spans="1:19" x14ac:dyDescent="0.25">
      <c r="A204" s="132"/>
      <c r="B204" s="147"/>
      <c r="C204" s="129">
        <f>Ведомость!$C$10</f>
        <v>0</v>
      </c>
      <c r="D204" s="129">
        <f>Ведомость!$D$10</f>
        <v>0</v>
      </c>
      <c r="E204" s="129">
        <f>Ведомость!$E$10</f>
        <v>0</v>
      </c>
      <c r="F204" s="129">
        <f>Ведомость!$F$10</f>
        <v>0</v>
      </c>
      <c r="G204" s="129">
        <f>Ведомость!$G$10</f>
        <v>0</v>
      </c>
      <c r="H204" s="129">
        <f>Ведомость!$H$10</f>
        <v>0</v>
      </c>
      <c r="I204" s="129">
        <f>Ведомость!$I$10</f>
        <v>0</v>
      </c>
      <c r="J204" s="129">
        <f>Ведомость!$J$10</f>
        <v>0</v>
      </c>
      <c r="K204" s="129">
        <f>Ведомость!$K$10</f>
        <v>0</v>
      </c>
      <c r="L204" s="129">
        <f>Ведомость!$L$10</f>
        <v>0</v>
      </c>
      <c r="M204" s="129">
        <f>Ведомость!$M$10</f>
        <v>0</v>
      </c>
      <c r="N204" s="129">
        <f>Ведомость!$N$10</f>
        <v>0</v>
      </c>
      <c r="O204" s="129">
        <f>Ведомость!$O$10</f>
        <v>0</v>
      </c>
      <c r="P204" s="129">
        <f>Ведомость!$P$10</f>
        <v>0</v>
      </c>
      <c r="Q204" s="129">
        <f>Ведомость!$Q$10</f>
        <v>0</v>
      </c>
      <c r="R204" s="153" t="s">
        <v>23</v>
      </c>
      <c r="S204" s="155" t="s">
        <v>25</v>
      </c>
    </row>
    <row r="205" spans="1:19" ht="61.5" customHeight="1" thickBot="1" x14ac:dyDescent="0.3">
      <c r="A205" s="133"/>
      <c r="B205" s="148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54"/>
      <c r="S205" s="156"/>
    </row>
    <row r="206" spans="1:19" ht="15.75" thickBot="1" x14ac:dyDescent="0.3">
      <c r="A206" s="58">
        <f>Ведомость!A24</f>
        <v>13</v>
      </c>
      <c r="B206" s="22">
        <f>Ведомость!B24</f>
        <v>0</v>
      </c>
      <c r="C206" s="59">
        <f>Ведомость!C24</f>
        <v>0</v>
      </c>
      <c r="D206" s="12">
        <f>Ведомость!D24</f>
        <v>0</v>
      </c>
      <c r="E206" s="12">
        <f>Ведомость!E24</f>
        <v>0</v>
      </c>
      <c r="F206" s="12">
        <f>Ведомость!F24</f>
        <v>0</v>
      </c>
      <c r="G206" s="12">
        <f>Ведомость!G24</f>
        <v>0</v>
      </c>
      <c r="H206" s="12">
        <f>Ведомость!H24</f>
        <v>0</v>
      </c>
      <c r="I206" s="12">
        <f>Ведомость!I24</f>
        <v>0</v>
      </c>
      <c r="J206" s="12">
        <f>Ведомость!J24</f>
        <v>0</v>
      </c>
      <c r="K206" s="12">
        <f>Ведомость!K24</f>
        <v>0</v>
      </c>
      <c r="L206" s="12">
        <f>Ведомость!L24</f>
        <v>0</v>
      </c>
      <c r="M206" s="12">
        <f>Ведомость!M24</f>
        <v>0</v>
      </c>
      <c r="N206" s="12">
        <f>Ведомость!N24</f>
        <v>0</v>
      </c>
      <c r="O206" s="12">
        <f>Ведомость!O24</f>
        <v>0</v>
      </c>
      <c r="P206" s="12">
        <f>Ведомость!P24</f>
        <v>0</v>
      </c>
      <c r="Q206" s="13">
        <f>Ведомость!Q24</f>
        <v>0</v>
      </c>
      <c r="R206" s="11">
        <f>Ведомость!R24</f>
        <v>0</v>
      </c>
      <c r="S206" s="14">
        <f>Ведомость!S24</f>
        <v>0</v>
      </c>
    </row>
    <row r="208" spans="1:19" x14ac:dyDescent="0.25">
      <c r="B208" s="10" t="s">
        <v>18</v>
      </c>
      <c r="C208" s="120"/>
      <c r="D208" s="120"/>
      <c r="E208" s="120"/>
      <c r="F208" s="120"/>
      <c r="G208" s="120"/>
      <c r="H208" s="120"/>
      <c r="I208" s="118">
        <f>Ведомость!$C$7</f>
        <v>0</v>
      </c>
      <c r="J208" s="118"/>
      <c r="K208" s="118"/>
      <c r="L208" s="118"/>
      <c r="M208" s="118"/>
      <c r="N208" s="118"/>
      <c r="O208" s="118"/>
      <c r="P208" s="118"/>
      <c r="Q208" s="118"/>
    </row>
    <row r="210" spans="1:19" x14ac:dyDescent="0.25">
      <c r="B210" s="10" t="s">
        <v>44</v>
      </c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2" spans="1:19" x14ac:dyDescent="0.25">
      <c r="A212" s="64"/>
      <c r="B212" s="65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4"/>
      <c r="S212" s="64"/>
    </row>
    <row r="215" spans="1:19" ht="15.75" x14ac:dyDescent="0.25">
      <c r="A215" s="125" t="s">
        <v>0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1:19" ht="15.75" x14ac:dyDescent="0.25">
      <c r="A216" s="126" t="s">
        <v>1</v>
      </c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1:19" ht="15.75" x14ac:dyDescent="0.25">
      <c r="A217" s="126" t="s">
        <v>2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1:19" x14ac:dyDescent="0.25">
      <c r="A218" s="9"/>
      <c r="B218" s="9" t="s">
        <v>3</v>
      </c>
      <c r="C218" s="127">
        <f>Ведомость!$C$5</f>
        <v>0</v>
      </c>
      <c r="D218" s="127"/>
      <c r="E218" s="127"/>
      <c r="F218" s="1"/>
      <c r="G218" s="128" t="s">
        <v>4</v>
      </c>
      <c r="H218" s="128"/>
      <c r="I218" s="128"/>
      <c r="J218" s="127" t="str">
        <f>Ведомость!$J$5</f>
        <v>Январь</v>
      </c>
      <c r="K218" s="127"/>
      <c r="L218" s="127"/>
      <c r="M218" s="127"/>
      <c r="P218" s="141" t="s">
        <v>5</v>
      </c>
      <c r="Q218" s="141"/>
      <c r="R218" s="57">
        <f>Ведомость!$R$5</f>
        <v>0</v>
      </c>
    </row>
    <row r="219" spans="1:19" ht="15.75" thickBot="1" x14ac:dyDescent="0.3"/>
    <row r="220" spans="1:19" ht="15.75" thickBot="1" x14ac:dyDescent="0.3">
      <c r="A220" s="131" t="s">
        <v>19</v>
      </c>
      <c r="B220" s="146" t="s">
        <v>20</v>
      </c>
      <c r="C220" s="149" t="s">
        <v>21</v>
      </c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1"/>
      <c r="R220" s="149" t="s">
        <v>22</v>
      </c>
      <c r="S220" s="152"/>
    </row>
    <row r="221" spans="1:19" x14ac:dyDescent="0.25">
      <c r="A221" s="132"/>
      <c r="B221" s="147"/>
      <c r="C221" s="129">
        <f>Ведомость!$C$10</f>
        <v>0</v>
      </c>
      <c r="D221" s="129">
        <f>Ведомость!$D$10</f>
        <v>0</v>
      </c>
      <c r="E221" s="129">
        <f>Ведомость!$E$10</f>
        <v>0</v>
      </c>
      <c r="F221" s="129">
        <f>Ведомость!$F$10</f>
        <v>0</v>
      </c>
      <c r="G221" s="129">
        <f>Ведомость!$G$10</f>
        <v>0</v>
      </c>
      <c r="H221" s="129">
        <f>Ведомость!$H$10</f>
        <v>0</v>
      </c>
      <c r="I221" s="129">
        <f>Ведомость!$I$10</f>
        <v>0</v>
      </c>
      <c r="J221" s="129">
        <f>Ведомость!$J$10</f>
        <v>0</v>
      </c>
      <c r="K221" s="129">
        <f>Ведомость!$K$10</f>
        <v>0</v>
      </c>
      <c r="L221" s="129">
        <f>Ведомость!$L$10</f>
        <v>0</v>
      </c>
      <c r="M221" s="129">
        <f>Ведомость!$M$10</f>
        <v>0</v>
      </c>
      <c r="N221" s="129">
        <f>Ведомость!$N$10</f>
        <v>0</v>
      </c>
      <c r="O221" s="129">
        <f>Ведомость!$O$10</f>
        <v>0</v>
      </c>
      <c r="P221" s="129">
        <f>Ведомость!$P$10</f>
        <v>0</v>
      </c>
      <c r="Q221" s="129">
        <f>Ведомость!$Q$10</f>
        <v>0</v>
      </c>
      <c r="R221" s="153" t="s">
        <v>23</v>
      </c>
      <c r="S221" s="155" t="s">
        <v>25</v>
      </c>
    </row>
    <row r="222" spans="1:19" ht="61.5" customHeight="1" thickBot="1" x14ac:dyDescent="0.3">
      <c r="A222" s="133"/>
      <c r="B222" s="148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54"/>
      <c r="S222" s="156"/>
    </row>
    <row r="223" spans="1:19" ht="15.75" thickBot="1" x14ac:dyDescent="0.3">
      <c r="A223" s="58">
        <f>Ведомость!A25</f>
        <v>14</v>
      </c>
      <c r="B223" s="22">
        <f>Ведомость!B71</f>
        <v>0</v>
      </c>
      <c r="C223" s="59">
        <f>Ведомость!C71</f>
        <v>0</v>
      </c>
      <c r="D223" s="12">
        <f>Ведомость!D71</f>
        <v>0</v>
      </c>
      <c r="E223" s="12">
        <f>Ведомость!E71</f>
        <v>0</v>
      </c>
      <c r="F223" s="12">
        <f>Ведомость!F71</f>
        <v>0</v>
      </c>
      <c r="G223" s="12">
        <f>Ведомость!G71</f>
        <v>0</v>
      </c>
      <c r="H223" s="12">
        <f>Ведомость!H71</f>
        <v>0</v>
      </c>
      <c r="I223" s="12">
        <f>Ведомость!I71</f>
        <v>0</v>
      </c>
      <c r="J223" s="12">
        <f>Ведомость!J71</f>
        <v>0</v>
      </c>
      <c r="K223" s="12">
        <f>Ведомость!K71</f>
        <v>0</v>
      </c>
      <c r="L223" s="12">
        <f>Ведомость!L71</f>
        <v>0</v>
      </c>
      <c r="M223" s="12">
        <f>Ведомость!M71</f>
        <v>0</v>
      </c>
      <c r="N223" s="12">
        <f>Ведомость!N71</f>
        <v>0</v>
      </c>
      <c r="O223" s="12">
        <f>Ведомость!O71</f>
        <v>0</v>
      </c>
      <c r="P223" s="12">
        <f>Ведомость!P71</f>
        <v>0</v>
      </c>
      <c r="Q223" s="13">
        <f>Ведомость!Q71</f>
        <v>0</v>
      </c>
      <c r="R223" s="11">
        <f>Ведомость!R71</f>
        <v>0</v>
      </c>
      <c r="S223" s="14">
        <f>Ведомость!S71</f>
        <v>0</v>
      </c>
    </row>
    <row r="225" spans="1:19" x14ac:dyDescent="0.25">
      <c r="B225" s="10" t="s">
        <v>18</v>
      </c>
      <c r="C225" s="120"/>
      <c r="D225" s="120"/>
      <c r="E225" s="120"/>
      <c r="F225" s="120"/>
      <c r="G225" s="120"/>
      <c r="H225" s="120"/>
      <c r="I225" s="118">
        <f>Ведомость!$C$7</f>
        <v>0</v>
      </c>
      <c r="J225" s="118"/>
      <c r="K225" s="118"/>
      <c r="L225" s="118"/>
      <c r="M225" s="118"/>
      <c r="N225" s="118"/>
      <c r="O225" s="118"/>
      <c r="P225" s="118"/>
      <c r="Q225" s="118"/>
    </row>
    <row r="227" spans="1:19" x14ac:dyDescent="0.25">
      <c r="B227" s="10" t="s">
        <v>44</v>
      </c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9" spans="1:19" x14ac:dyDescent="0.25">
      <c r="A229" s="64"/>
      <c r="B229" s="65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4"/>
      <c r="S229" s="64"/>
    </row>
    <row r="232" spans="1:19" ht="15.75" x14ac:dyDescent="0.25">
      <c r="A232" s="125" t="s">
        <v>0</v>
      </c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1:19" ht="15.75" x14ac:dyDescent="0.25">
      <c r="A233" s="126" t="s">
        <v>1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1:19" ht="15.75" x14ac:dyDescent="0.25">
      <c r="A234" s="126" t="s">
        <v>2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1:19" x14ac:dyDescent="0.25">
      <c r="A235" s="9"/>
      <c r="B235" s="9" t="s">
        <v>3</v>
      </c>
      <c r="C235" s="127">
        <f>Ведомость!$C$5</f>
        <v>0</v>
      </c>
      <c r="D235" s="127"/>
      <c r="E235" s="127"/>
      <c r="F235" s="1"/>
      <c r="G235" s="128" t="s">
        <v>4</v>
      </c>
      <c r="H235" s="128"/>
      <c r="I235" s="128"/>
      <c r="J235" s="127" t="str">
        <f>Ведомость!$J$5</f>
        <v>Январь</v>
      </c>
      <c r="K235" s="127"/>
      <c r="L235" s="127"/>
      <c r="M235" s="127"/>
      <c r="P235" s="141" t="s">
        <v>5</v>
      </c>
      <c r="Q235" s="141"/>
      <c r="R235" s="57">
        <f>Ведомость!$R$5</f>
        <v>0</v>
      </c>
    </row>
    <row r="236" spans="1:19" ht="15.75" thickBot="1" x14ac:dyDescent="0.3"/>
    <row r="237" spans="1:19" ht="15.75" thickBot="1" x14ac:dyDescent="0.3">
      <c r="A237" s="131" t="s">
        <v>19</v>
      </c>
      <c r="B237" s="146" t="s">
        <v>20</v>
      </c>
      <c r="C237" s="149" t="s">
        <v>21</v>
      </c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1"/>
      <c r="R237" s="149" t="s">
        <v>22</v>
      </c>
      <c r="S237" s="152"/>
    </row>
    <row r="238" spans="1:19" x14ac:dyDescent="0.25">
      <c r="A238" s="132"/>
      <c r="B238" s="147"/>
      <c r="C238" s="129">
        <f>Ведомость!$C$10</f>
        <v>0</v>
      </c>
      <c r="D238" s="129">
        <f>Ведомость!$D$10</f>
        <v>0</v>
      </c>
      <c r="E238" s="129">
        <f>Ведомость!$E$10</f>
        <v>0</v>
      </c>
      <c r="F238" s="129">
        <f>Ведомость!$F$10</f>
        <v>0</v>
      </c>
      <c r="G238" s="129">
        <f>Ведомость!$G$10</f>
        <v>0</v>
      </c>
      <c r="H238" s="129">
        <f>Ведомость!$H$10</f>
        <v>0</v>
      </c>
      <c r="I238" s="129">
        <f>Ведомость!$I$10</f>
        <v>0</v>
      </c>
      <c r="J238" s="129">
        <f>Ведомость!$J$10</f>
        <v>0</v>
      </c>
      <c r="K238" s="129">
        <f>Ведомость!$K$10</f>
        <v>0</v>
      </c>
      <c r="L238" s="129">
        <f>Ведомость!$L$10</f>
        <v>0</v>
      </c>
      <c r="M238" s="129">
        <f>Ведомость!$M$10</f>
        <v>0</v>
      </c>
      <c r="N238" s="129">
        <f>Ведомость!$N$10</f>
        <v>0</v>
      </c>
      <c r="O238" s="129">
        <f>Ведомость!$O$10</f>
        <v>0</v>
      </c>
      <c r="P238" s="129">
        <f>Ведомость!$P$10</f>
        <v>0</v>
      </c>
      <c r="Q238" s="129">
        <f>Ведомость!$Q$10</f>
        <v>0</v>
      </c>
      <c r="R238" s="153" t="s">
        <v>23</v>
      </c>
      <c r="S238" s="155" t="s">
        <v>25</v>
      </c>
    </row>
    <row r="239" spans="1:19" ht="61.5" customHeight="1" thickBot="1" x14ac:dyDescent="0.3">
      <c r="A239" s="133"/>
      <c r="B239" s="148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54"/>
      <c r="S239" s="156"/>
    </row>
    <row r="240" spans="1:19" ht="15.75" thickBot="1" x14ac:dyDescent="0.3">
      <c r="A240" s="22">
        <f>Ведомость!A26</f>
        <v>15</v>
      </c>
      <c r="B240" s="67">
        <f>Ведомость!B26</f>
        <v>0</v>
      </c>
      <c r="C240" s="11">
        <f>Ведомость!C26</f>
        <v>0</v>
      </c>
      <c r="D240" s="12">
        <f>Ведомость!D26</f>
        <v>0</v>
      </c>
      <c r="E240" s="12">
        <f>Ведомость!E26</f>
        <v>0</v>
      </c>
      <c r="F240" s="12">
        <f>Ведомость!F26</f>
        <v>0</v>
      </c>
      <c r="G240" s="12">
        <f>Ведомость!G26</f>
        <v>0</v>
      </c>
      <c r="H240" s="12">
        <f>Ведомость!H26</f>
        <v>0</v>
      </c>
      <c r="I240" s="12">
        <f>Ведомость!I26</f>
        <v>0</v>
      </c>
      <c r="J240" s="12">
        <f>Ведомость!J26</f>
        <v>0</v>
      </c>
      <c r="K240" s="12">
        <f>Ведомость!K26</f>
        <v>0</v>
      </c>
      <c r="L240" s="12">
        <f>Ведомость!L26</f>
        <v>0</v>
      </c>
      <c r="M240" s="12">
        <f>Ведомость!M26</f>
        <v>0</v>
      </c>
      <c r="N240" s="12">
        <f>Ведомость!N26</f>
        <v>0</v>
      </c>
      <c r="O240" s="12">
        <f>Ведомость!O26</f>
        <v>0</v>
      </c>
      <c r="P240" s="12">
        <f>Ведомость!P26</f>
        <v>0</v>
      </c>
      <c r="Q240" s="14">
        <f>Ведомость!Q26</f>
        <v>0</v>
      </c>
      <c r="R240" s="59">
        <f>Ведомость!R26</f>
        <v>0</v>
      </c>
      <c r="S240" s="14">
        <f>Ведомость!S26</f>
        <v>0</v>
      </c>
    </row>
    <row r="242" spans="1:19" x14ac:dyDescent="0.25">
      <c r="B242" s="10" t="s">
        <v>18</v>
      </c>
      <c r="C242" s="120"/>
      <c r="D242" s="120"/>
      <c r="E242" s="120"/>
      <c r="F242" s="120"/>
      <c r="G242" s="120"/>
      <c r="H242" s="120"/>
      <c r="I242" s="118">
        <f>Ведомость!$C$7</f>
        <v>0</v>
      </c>
      <c r="J242" s="118"/>
      <c r="K242" s="118"/>
      <c r="L242" s="118"/>
      <c r="M242" s="118"/>
      <c r="N242" s="118"/>
      <c r="O242" s="118"/>
      <c r="P242" s="118"/>
      <c r="Q242" s="118"/>
    </row>
    <row r="244" spans="1:19" x14ac:dyDescent="0.25">
      <c r="B244" s="10" t="s">
        <v>44</v>
      </c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6" spans="1:19" x14ac:dyDescent="0.25">
      <c r="A246" s="64"/>
      <c r="B246" s="65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4"/>
      <c r="S246" s="64"/>
    </row>
    <row r="247" spans="1:19" ht="15.75" x14ac:dyDescent="0.25">
      <c r="A247" s="125" t="s">
        <v>0</v>
      </c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1:19" ht="15.75" x14ac:dyDescent="0.25">
      <c r="A248" s="126" t="s">
        <v>1</v>
      </c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1:19" ht="15.75" x14ac:dyDescent="0.25">
      <c r="A249" s="126" t="s">
        <v>2</v>
      </c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1:19" x14ac:dyDescent="0.25">
      <c r="A250" s="9"/>
      <c r="B250" s="9" t="s">
        <v>3</v>
      </c>
      <c r="C250" s="127">
        <f>Ведомость!$C$5</f>
        <v>0</v>
      </c>
      <c r="D250" s="127"/>
      <c r="E250" s="127"/>
      <c r="F250" s="1"/>
      <c r="G250" s="128" t="s">
        <v>4</v>
      </c>
      <c r="H250" s="128"/>
      <c r="I250" s="128"/>
      <c r="J250" s="127" t="str">
        <f>Ведомость!$J$5</f>
        <v>Январь</v>
      </c>
      <c r="K250" s="127"/>
      <c r="L250" s="127"/>
      <c r="M250" s="127"/>
      <c r="P250" s="141" t="s">
        <v>5</v>
      </c>
      <c r="Q250" s="141"/>
      <c r="R250" s="57">
        <f>Ведомость!$R$5</f>
        <v>0</v>
      </c>
    </row>
    <row r="251" spans="1:19" ht="15.75" thickBot="1" x14ac:dyDescent="0.3"/>
    <row r="252" spans="1:19" ht="15.75" thickBot="1" x14ac:dyDescent="0.3">
      <c r="A252" s="131" t="s">
        <v>19</v>
      </c>
      <c r="B252" s="146" t="s">
        <v>20</v>
      </c>
      <c r="C252" s="149" t="s">
        <v>21</v>
      </c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1"/>
      <c r="R252" s="149" t="s">
        <v>22</v>
      </c>
      <c r="S252" s="152"/>
    </row>
    <row r="253" spans="1:19" x14ac:dyDescent="0.25">
      <c r="A253" s="132"/>
      <c r="B253" s="147"/>
      <c r="C253" s="129">
        <f>Ведомость!$C$10</f>
        <v>0</v>
      </c>
      <c r="D253" s="129">
        <f>Ведомость!$D$10</f>
        <v>0</v>
      </c>
      <c r="E253" s="129">
        <f>Ведомость!$E$10</f>
        <v>0</v>
      </c>
      <c r="F253" s="129">
        <f>Ведомость!$F$10</f>
        <v>0</v>
      </c>
      <c r="G253" s="129">
        <f>Ведомость!$G$10</f>
        <v>0</v>
      </c>
      <c r="H253" s="129">
        <f>Ведомость!$H$10</f>
        <v>0</v>
      </c>
      <c r="I253" s="129">
        <f>Ведомость!$I$10</f>
        <v>0</v>
      </c>
      <c r="J253" s="129">
        <f>Ведомость!$J$10</f>
        <v>0</v>
      </c>
      <c r="K253" s="129">
        <f>Ведомость!$K$10</f>
        <v>0</v>
      </c>
      <c r="L253" s="129">
        <f>Ведомость!$L$10</f>
        <v>0</v>
      </c>
      <c r="M253" s="129">
        <f>Ведомость!$M$10</f>
        <v>0</v>
      </c>
      <c r="N253" s="129">
        <f>Ведомость!$N$10</f>
        <v>0</v>
      </c>
      <c r="O253" s="129">
        <f>Ведомость!$O$10</f>
        <v>0</v>
      </c>
      <c r="P253" s="129">
        <f>Ведомость!$P$10</f>
        <v>0</v>
      </c>
      <c r="Q253" s="129">
        <f>Ведомость!$Q$10</f>
        <v>0</v>
      </c>
      <c r="R253" s="153" t="s">
        <v>23</v>
      </c>
      <c r="S253" s="155" t="s">
        <v>25</v>
      </c>
    </row>
    <row r="254" spans="1:19" ht="61.5" customHeight="1" thickBot="1" x14ac:dyDescent="0.3">
      <c r="A254" s="133"/>
      <c r="B254" s="148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54"/>
      <c r="S254" s="156"/>
    </row>
    <row r="255" spans="1:19" ht="15.75" thickBot="1" x14ac:dyDescent="0.3">
      <c r="A255" s="58">
        <f>Ведомость!A27</f>
        <v>16</v>
      </c>
      <c r="B255" s="22">
        <f>Ведомость!B27</f>
        <v>0</v>
      </c>
      <c r="C255" s="59">
        <f>Ведомость!C27</f>
        <v>0</v>
      </c>
      <c r="D255" s="12">
        <f>Ведомость!D27</f>
        <v>0</v>
      </c>
      <c r="E255" s="12">
        <f>Ведомость!E27</f>
        <v>0</v>
      </c>
      <c r="F255" s="12">
        <f>Ведомость!F27</f>
        <v>0</v>
      </c>
      <c r="G255" s="12">
        <f>Ведомость!G27</f>
        <v>0</v>
      </c>
      <c r="H255" s="12">
        <f>Ведомость!H27</f>
        <v>0</v>
      </c>
      <c r="I255" s="12">
        <f>Ведомость!I27</f>
        <v>0</v>
      </c>
      <c r="J255" s="12">
        <f>Ведомость!J27</f>
        <v>0</v>
      </c>
      <c r="K255" s="12">
        <f>Ведомость!K27</f>
        <v>0</v>
      </c>
      <c r="L255" s="12">
        <f>Ведомость!L27</f>
        <v>0</v>
      </c>
      <c r="M255" s="12">
        <f>Ведомость!M27</f>
        <v>0</v>
      </c>
      <c r="N255" s="12">
        <f>Ведомость!N27</f>
        <v>0</v>
      </c>
      <c r="O255" s="12">
        <f>Ведомость!O27</f>
        <v>0</v>
      </c>
      <c r="P255" s="12">
        <f>Ведомость!P27</f>
        <v>0</v>
      </c>
      <c r="Q255" s="13">
        <f>Ведомость!Q27</f>
        <v>0</v>
      </c>
      <c r="R255" s="11">
        <f>Ведомость!R27</f>
        <v>0</v>
      </c>
      <c r="S255" s="14">
        <f>Ведомость!S27</f>
        <v>0</v>
      </c>
    </row>
    <row r="257" spans="1:19" x14ac:dyDescent="0.25">
      <c r="B257" s="10" t="s">
        <v>18</v>
      </c>
      <c r="C257" s="120"/>
      <c r="D257" s="120"/>
      <c r="E257" s="120"/>
      <c r="F257" s="120"/>
      <c r="G257" s="120"/>
      <c r="H257" s="120"/>
      <c r="I257" s="118">
        <f>Ведомость!$C$7</f>
        <v>0</v>
      </c>
      <c r="J257" s="118"/>
      <c r="K257" s="118"/>
      <c r="L257" s="118"/>
      <c r="M257" s="118"/>
      <c r="N257" s="118"/>
      <c r="O257" s="118"/>
      <c r="P257" s="118"/>
      <c r="Q257" s="118"/>
    </row>
    <row r="259" spans="1:19" x14ac:dyDescent="0.25">
      <c r="B259" s="10" t="s">
        <v>44</v>
      </c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1" spans="1:19" x14ac:dyDescent="0.25">
      <c r="A261" s="64"/>
      <c r="B261" s="65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4"/>
      <c r="S261" s="64"/>
    </row>
    <row r="264" spans="1:19" ht="15.75" x14ac:dyDescent="0.25">
      <c r="A264" s="125" t="s">
        <v>0</v>
      </c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</row>
    <row r="265" spans="1:19" ht="15.75" x14ac:dyDescent="0.25">
      <c r="A265" s="126" t="s">
        <v>1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1:19" ht="15.75" x14ac:dyDescent="0.25">
      <c r="A266" s="126" t="s">
        <v>2</v>
      </c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1:19" x14ac:dyDescent="0.25">
      <c r="A267" s="9"/>
      <c r="B267" s="9" t="s">
        <v>3</v>
      </c>
      <c r="C267" s="127">
        <f>Ведомость!$C$5</f>
        <v>0</v>
      </c>
      <c r="D267" s="127"/>
      <c r="E267" s="127"/>
      <c r="F267" s="1"/>
      <c r="G267" s="128" t="s">
        <v>4</v>
      </c>
      <c r="H267" s="128"/>
      <c r="I267" s="128"/>
      <c r="J267" s="127" t="str">
        <f>Ведомость!$J$5</f>
        <v>Январь</v>
      </c>
      <c r="K267" s="127"/>
      <c r="L267" s="127"/>
      <c r="M267" s="127"/>
      <c r="P267" s="141" t="s">
        <v>5</v>
      </c>
      <c r="Q267" s="141"/>
      <c r="R267" s="57">
        <f>Ведомость!$R$5</f>
        <v>0</v>
      </c>
    </row>
    <row r="268" spans="1:19" ht="15.75" thickBot="1" x14ac:dyDescent="0.3"/>
    <row r="269" spans="1:19" ht="15.75" thickBot="1" x14ac:dyDescent="0.3">
      <c r="A269" s="131" t="s">
        <v>19</v>
      </c>
      <c r="B269" s="146" t="s">
        <v>20</v>
      </c>
      <c r="C269" s="149" t="s">
        <v>21</v>
      </c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1"/>
      <c r="R269" s="149" t="s">
        <v>22</v>
      </c>
      <c r="S269" s="152"/>
    </row>
    <row r="270" spans="1:19" x14ac:dyDescent="0.25">
      <c r="A270" s="132"/>
      <c r="B270" s="147"/>
      <c r="C270" s="129">
        <f>Ведомость!$C$10</f>
        <v>0</v>
      </c>
      <c r="D270" s="129">
        <f>Ведомость!$D$10</f>
        <v>0</v>
      </c>
      <c r="E270" s="129">
        <f>Ведомость!$E$10</f>
        <v>0</v>
      </c>
      <c r="F270" s="129">
        <f>Ведомость!$F$10</f>
        <v>0</v>
      </c>
      <c r="G270" s="129">
        <f>Ведомость!$G$10</f>
        <v>0</v>
      </c>
      <c r="H270" s="129">
        <f>Ведомость!$H$10</f>
        <v>0</v>
      </c>
      <c r="I270" s="129">
        <f>Ведомость!$I$10</f>
        <v>0</v>
      </c>
      <c r="J270" s="129">
        <f>Ведомость!$J$10</f>
        <v>0</v>
      </c>
      <c r="K270" s="129">
        <f>Ведомость!$K$10</f>
        <v>0</v>
      </c>
      <c r="L270" s="129">
        <f>Ведомость!$L$10</f>
        <v>0</v>
      </c>
      <c r="M270" s="129">
        <f>Ведомость!$M$10</f>
        <v>0</v>
      </c>
      <c r="N270" s="129">
        <f>Ведомость!$N$10</f>
        <v>0</v>
      </c>
      <c r="O270" s="129">
        <f>Ведомость!$O$10</f>
        <v>0</v>
      </c>
      <c r="P270" s="129">
        <f>Ведомость!$P$10</f>
        <v>0</v>
      </c>
      <c r="Q270" s="129">
        <f>Ведомость!$Q$10</f>
        <v>0</v>
      </c>
      <c r="R270" s="153" t="s">
        <v>23</v>
      </c>
      <c r="S270" s="155" t="s">
        <v>25</v>
      </c>
    </row>
    <row r="271" spans="1:19" ht="61.5" customHeight="1" thickBot="1" x14ac:dyDescent="0.3">
      <c r="A271" s="133"/>
      <c r="B271" s="148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54"/>
      <c r="S271" s="156"/>
    </row>
    <row r="272" spans="1:19" ht="15.75" thickBot="1" x14ac:dyDescent="0.3">
      <c r="A272" s="58">
        <f>Ведомость!A28</f>
        <v>17</v>
      </c>
      <c r="B272" s="22">
        <f>Ведомость!B28</f>
        <v>0</v>
      </c>
      <c r="C272" s="59">
        <f>Ведомость!C28</f>
        <v>0</v>
      </c>
      <c r="D272" s="12">
        <f>Ведомость!D28</f>
        <v>0</v>
      </c>
      <c r="E272" s="12">
        <f>Ведомость!E28</f>
        <v>0</v>
      </c>
      <c r="F272" s="12">
        <f>Ведомость!F28</f>
        <v>0</v>
      </c>
      <c r="G272" s="12">
        <f>Ведомость!G28</f>
        <v>0</v>
      </c>
      <c r="H272" s="12">
        <f>Ведомость!H28</f>
        <v>0</v>
      </c>
      <c r="I272" s="12">
        <f>Ведомость!I28</f>
        <v>0</v>
      </c>
      <c r="J272" s="12">
        <f>Ведомость!J28</f>
        <v>0</v>
      </c>
      <c r="K272" s="12">
        <f>Ведомость!K28</f>
        <v>0</v>
      </c>
      <c r="L272" s="12">
        <f>Ведомость!L28</f>
        <v>0</v>
      </c>
      <c r="M272" s="12">
        <f>Ведомость!M28</f>
        <v>0</v>
      </c>
      <c r="N272" s="12">
        <f>Ведомость!N28</f>
        <v>0</v>
      </c>
      <c r="O272" s="12">
        <f>Ведомость!O28</f>
        <v>0</v>
      </c>
      <c r="P272" s="12">
        <f>Ведомость!P28</f>
        <v>0</v>
      </c>
      <c r="Q272" s="13">
        <f>Ведомость!Q28</f>
        <v>0</v>
      </c>
      <c r="R272" s="11">
        <f>Ведомость!R28</f>
        <v>0</v>
      </c>
      <c r="S272" s="14">
        <f>Ведомость!S28</f>
        <v>0</v>
      </c>
    </row>
    <row r="274" spans="1:19" x14ac:dyDescent="0.25">
      <c r="B274" s="10" t="s">
        <v>18</v>
      </c>
      <c r="C274" s="120"/>
      <c r="D274" s="120"/>
      <c r="E274" s="120"/>
      <c r="F274" s="120"/>
      <c r="G274" s="120"/>
      <c r="H274" s="120"/>
      <c r="I274" s="118">
        <f>Ведомость!$C$7</f>
        <v>0</v>
      </c>
      <c r="J274" s="118"/>
      <c r="K274" s="118"/>
      <c r="L274" s="118"/>
      <c r="M274" s="118"/>
      <c r="N274" s="118"/>
      <c r="O274" s="118"/>
      <c r="P274" s="118"/>
      <c r="Q274" s="118"/>
    </row>
    <row r="276" spans="1:19" x14ac:dyDescent="0.25">
      <c r="B276" s="10" t="s">
        <v>44</v>
      </c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8" spans="1:19" x14ac:dyDescent="0.25">
      <c r="A278" s="64"/>
      <c r="B278" s="65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4"/>
      <c r="S278" s="64"/>
    </row>
    <row r="281" spans="1:19" ht="15.75" x14ac:dyDescent="0.25">
      <c r="A281" s="125" t="s">
        <v>0</v>
      </c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</row>
    <row r="282" spans="1:19" ht="15.75" x14ac:dyDescent="0.25">
      <c r="A282" s="126" t="s">
        <v>1</v>
      </c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</row>
    <row r="283" spans="1:19" ht="15.75" x14ac:dyDescent="0.25">
      <c r="A283" s="126" t="s">
        <v>2</v>
      </c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</row>
    <row r="284" spans="1:19" x14ac:dyDescent="0.25">
      <c r="A284" s="9"/>
      <c r="B284" s="9" t="s">
        <v>3</v>
      </c>
      <c r="C284" s="127">
        <f>Ведомость!$C$5</f>
        <v>0</v>
      </c>
      <c r="D284" s="127"/>
      <c r="E284" s="127"/>
      <c r="F284" s="1"/>
      <c r="G284" s="128" t="s">
        <v>4</v>
      </c>
      <c r="H284" s="128"/>
      <c r="I284" s="128"/>
      <c r="J284" s="127" t="str">
        <f>Ведомость!$J$5</f>
        <v>Январь</v>
      </c>
      <c r="K284" s="127"/>
      <c r="L284" s="127"/>
      <c r="M284" s="127"/>
      <c r="P284" s="141" t="s">
        <v>5</v>
      </c>
      <c r="Q284" s="141"/>
      <c r="R284" s="57">
        <f>Ведомость!$R$5</f>
        <v>0</v>
      </c>
    </row>
    <row r="285" spans="1:19" ht="15.75" thickBot="1" x14ac:dyDescent="0.3"/>
    <row r="286" spans="1:19" ht="15.75" thickBot="1" x14ac:dyDescent="0.3">
      <c r="A286" s="131" t="s">
        <v>19</v>
      </c>
      <c r="B286" s="146" t="s">
        <v>20</v>
      </c>
      <c r="C286" s="149" t="s">
        <v>21</v>
      </c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1"/>
      <c r="R286" s="149" t="s">
        <v>22</v>
      </c>
      <c r="S286" s="152"/>
    </row>
    <row r="287" spans="1:19" x14ac:dyDescent="0.25">
      <c r="A287" s="132"/>
      <c r="B287" s="147"/>
      <c r="C287" s="129">
        <f>Ведомость!$C$10</f>
        <v>0</v>
      </c>
      <c r="D287" s="129">
        <f>Ведомость!$D$10</f>
        <v>0</v>
      </c>
      <c r="E287" s="129">
        <f>Ведомость!$E$10</f>
        <v>0</v>
      </c>
      <c r="F287" s="129">
        <f>Ведомость!$F$10</f>
        <v>0</v>
      </c>
      <c r="G287" s="129">
        <f>Ведомость!$G$10</f>
        <v>0</v>
      </c>
      <c r="H287" s="129">
        <f>Ведомость!$H$10</f>
        <v>0</v>
      </c>
      <c r="I287" s="129">
        <f>Ведомость!$I$10</f>
        <v>0</v>
      </c>
      <c r="J287" s="129">
        <f>Ведомость!$J$10</f>
        <v>0</v>
      </c>
      <c r="K287" s="129">
        <f>Ведомость!$K$10</f>
        <v>0</v>
      </c>
      <c r="L287" s="129">
        <f>Ведомость!$L$10</f>
        <v>0</v>
      </c>
      <c r="M287" s="129">
        <f>Ведомость!$M$10</f>
        <v>0</v>
      </c>
      <c r="N287" s="129">
        <f>Ведомость!$N$10</f>
        <v>0</v>
      </c>
      <c r="O287" s="129">
        <f>Ведомость!$O$10</f>
        <v>0</v>
      </c>
      <c r="P287" s="129">
        <f>Ведомость!$P$10</f>
        <v>0</v>
      </c>
      <c r="Q287" s="129">
        <f>Ведомость!$Q$10</f>
        <v>0</v>
      </c>
      <c r="R287" s="153" t="s">
        <v>23</v>
      </c>
      <c r="S287" s="155" t="s">
        <v>25</v>
      </c>
    </row>
    <row r="288" spans="1:19" ht="61.5" customHeight="1" thickBot="1" x14ac:dyDescent="0.3">
      <c r="A288" s="133"/>
      <c r="B288" s="148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54"/>
      <c r="S288" s="156"/>
    </row>
    <row r="289" spans="1:19" ht="15.75" thickBot="1" x14ac:dyDescent="0.3">
      <c r="A289" s="58">
        <f>Ведомость!A29</f>
        <v>18</v>
      </c>
      <c r="B289" s="22">
        <f>Ведомость!B29</f>
        <v>0</v>
      </c>
      <c r="C289" s="59">
        <f>Ведомость!C29</f>
        <v>0</v>
      </c>
      <c r="D289" s="12">
        <f>Ведомость!D29</f>
        <v>0</v>
      </c>
      <c r="E289" s="12">
        <f>Ведомость!E29</f>
        <v>0</v>
      </c>
      <c r="F289" s="12">
        <f>Ведомость!F29</f>
        <v>0</v>
      </c>
      <c r="G289" s="12">
        <f>Ведомость!G29</f>
        <v>0</v>
      </c>
      <c r="H289" s="12">
        <f>Ведомость!H29</f>
        <v>0</v>
      </c>
      <c r="I289" s="12">
        <f>Ведомость!I29</f>
        <v>0</v>
      </c>
      <c r="J289" s="12">
        <f>Ведомость!J29</f>
        <v>0</v>
      </c>
      <c r="K289" s="12">
        <f>Ведомость!K29</f>
        <v>0</v>
      </c>
      <c r="L289" s="12">
        <f>Ведомость!L29</f>
        <v>0</v>
      </c>
      <c r="M289" s="12">
        <f>Ведомость!M29</f>
        <v>0</v>
      </c>
      <c r="N289" s="12">
        <f>Ведомость!N29</f>
        <v>0</v>
      </c>
      <c r="O289" s="12">
        <f>Ведомость!O29</f>
        <v>0</v>
      </c>
      <c r="P289" s="12">
        <f>Ведомость!P29</f>
        <v>0</v>
      </c>
      <c r="Q289" s="13">
        <f>Ведомость!Q29</f>
        <v>0</v>
      </c>
      <c r="R289" s="11">
        <f>Ведомость!R29</f>
        <v>0</v>
      </c>
      <c r="S289" s="14">
        <f>Ведомость!S29</f>
        <v>0</v>
      </c>
    </row>
    <row r="291" spans="1:19" x14ac:dyDescent="0.25">
      <c r="B291" s="10" t="s">
        <v>18</v>
      </c>
      <c r="C291" s="120"/>
      <c r="D291" s="120"/>
      <c r="E291" s="120"/>
      <c r="F291" s="120"/>
      <c r="G291" s="120"/>
      <c r="H291" s="120"/>
      <c r="I291" s="118">
        <f>Ведомость!$C$7</f>
        <v>0</v>
      </c>
      <c r="J291" s="118"/>
      <c r="K291" s="118"/>
      <c r="L291" s="118"/>
      <c r="M291" s="118"/>
      <c r="N291" s="118"/>
      <c r="O291" s="118"/>
      <c r="P291" s="118"/>
      <c r="Q291" s="118"/>
    </row>
    <row r="293" spans="1:19" x14ac:dyDescent="0.25">
      <c r="B293" s="10" t="s">
        <v>44</v>
      </c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5" spans="1:19" x14ac:dyDescent="0.25">
      <c r="A295" s="64"/>
      <c r="B295" s="65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4"/>
      <c r="S295" s="64"/>
    </row>
    <row r="296" spans="1:19" ht="15.75" x14ac:dyDescent="0.25">
      <c r="A296" s="125" t="s">
        <v>0</v>
      </c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</row>
    <row r="297" spans="1:19" ht="15.75" x14ac:dyDescent="0.25">
      <c r="A297" s="126" t="s">
        <v>1</v>
      </c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</row>
    <row r="298" spans="1:19" ht="15.75" x14ac:dyDescent="0.25">
      <c r="A298" s="126" t="s">
        <v>2</v>
      </c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</row>
    <row r="299" spans="1:19" x14ac:dyDescent="0.25">
      <c r="A299" s="9"/>
      <c r="B299" s="9" t="s">
        <v>3</v>
      </c>
      <c r="C299" s="127">
        <f>Ведомость!$C$5</f>
        <v>0</v>
      </c>
      <c r="D299" s="127"/>
      <c r="E299" s="127"/>
      <c r="F299" s="1"/>
      <c r="G299" s="128" t="s">
        <v>4</v>
      </c>
      <c r="H299" s="128"/>
      <c r="I299" s="128"/>
      <c r="J299" s="127" t="str">
        <f>Ведомость!$J$5</f>
        <v>Январь</v>
      </c>
      <c r="K299" s="127"/>
      <c r="L299" s="127"/>
      <c r="M299" s="127"/>
      <c r="P299" s="141" t="s">
        <v>5</v>
      </c>
      <c r="Q299" s="141"/>
      <c r="R299" s="57">
        <f>Ведомость!$R$5</f>
        <v>0</v>
      </c>
    </row>
    <row r="300" spans="1:19" ht="15.75" thickBot="1" x14ac:dyDescent="0.3"/>
    <row r="301" spans="1:19" ht="15.75" thickBot="1" x14ac:dyDescent="0.3">
      <c r="A301" s="131" t="s">
        <v>19</v>
      </c>
      <c r="B301" s="146" t="s">
        <v>20</v>
      </c>
      <c r="C301" s="149" t="s">
        <v>21</v>
      </c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1"/>
      <c r="R301" s="149" t="s">
        <v>22</v>
      </c>
      <c r="S301" s="152"/>
    </row>
    <row r="302" spans="1:19" x14ac:dyDescent="0.25">
      <c r="A302" s="132"/>
      <c r="B302" s="147"/>
      <c r="C302" s="129">
        <f>Ведомость!$C$10</f>
        <v>0</v>
      </c>
      <c r="D302" s="129">
        <f>Ведомость!$D$10</f>
        <v>0</v>
      </c>
      <c r="E302" s="129">
        <f>Ведомость!$E$10</f>
        <v>0</v>
      </c>
      <c r="F302" s="129">
        <f>Ведомость!$F$10</f>
        <v>0</v>
      </c>
      <c r="G302" s="129">
        <f>Ведомость!$G$10</f>
        <v>0</v>
      </c>
      <c r="H302" s="129">
        <f>Ведомость!$H$10</f>
        <v>0</v>
      </c>
      <c r="I302" s="129">
        <f>Ведомость!$I$10</f>
        <v>0</v>
      </c>
      <c r="J302" s="129">
        <f>Ведомость!$J$10</f>
        <v>0</v>
      </c>
      <c r="K302" s="129">
        <f>Ведомость!$K$10</f>
        <v>0</v>
      </c>
      <c r="L302" s="129">
        <f>Ведомость!$L$10</f>
        <v>0</v>
      </c>
      <c r="M302" s="129">
        <f>Ведомость!$M$10</f>
        <v>0</v>
      </c>
      <c r="N302" s="129">
        <f>Ведомость!$N$10</f>
        <v>0</v>
      </c>
      <c r="O302" s="129">
        <f>Ведомость!$O$10</f>
        <v>0</v>
      </c>
      <c r="P302" s="129">
        <f>Ведомость!$P$10</f>
        <v>0</v>
      </c>
      <c r="Q302" s="129">
        <f>Ведомость!$Q$10</f>
        <v>0</v>
      </c>
      <c r="R302" s="153" t="s">
        <v>23</v>
      </c>
      <c r="S302" s="155" t="s">
        <v>25</v>
      </c>
    </row>
    <row r="303" spans="1:19" ht="62.25" customHeight="1" thickBot="1" x14ac:dyDescent="0.3">
      <c r="A303" s="133"/>
      <c r="B303" s="148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54"/>
      <c r="S303" s="156"/>
    </row>
    <row r="304" spans="1:19" ht="15.75" thickBot="1" x14ac:dyDescent="0.3">
      <c r="A304" s="58">
        <f>Ведомость!A30</f>
        <v>19</v>
      </c>
      <c r="B304" s="22">
        <f>Ведомость!B30</f>
        <v>0</v>
      </c>
      <c r="C304" s="59">
        <f>Ведомость!C30</f>
        <v>0</v>
      </c>
      <c r="D304" s="12">
        <f>Ведомость!D30</f>
        <v>0</v>
      </c>
      <c r="E304" s="12">
        <f>Ведомость!E30</f>
        <v>0</v>
      </c>
      <c r="F304" s="12">
        <f>Ведомость!F30</f>
        <v>0</v>
      </c>
      <c r="G304" s="12">
        <f>Ведомость!G30</f>
        <v>0</v>
      </c>
      <c r="H304" s="12">
        <f>Ведомость!H30</f>
        <v>0</v>
      </c>
      <c r="I304" s="12">
        <f>Ведомость!I30</f>
        <v>0</v>
      </c>
      <c r="J304" s="12">
        <f>Ведомость!J30</f>
        <v>0</v>
      </c>
      <c r="K304" s="12">
        <f>Ведомость!K30</f>
        <v>0</v>
      </c>
      <c r="L304" s="12">
        <f>Ведомость!L30</f>
        <v>0</v>
      </c>
      <c r="M304" s="12">
        <f>Ведомость!M30</f>
        <v>0</v>
      </c>
      <c r="N304" s="12">
        <f>Ведомость!N30</f>
        <v>0</v>
      </c>
      <c r="O304" s="12">
        <f>Ведомость!O30</f>
        <v>0</v>
      </c>
      <c r="P304" s="12">
        <f>Ведомость!P30</f>
        <v>0</v>
      </c>
      <c r="Q304" s="13">
        <f>Ведомость!Q30</f>
        <v>0</v>
      </c>
      <c r="R304" s="11">
        <f>Ведомость!R30</f>
        <v>0</v>
      </c>
      <c r="S304" s="14">
        <f>Ведомость!S30</f>
        <v>0</v>
      </c>
    </row>
    <row r="306" spans="1:19" x14ac:dyDescent="0.25">
      <c r="B306" s="10" t="s">
        <v>18</v>
      </c>
      <c r="C306" s="120"/>
      <c r="D306" s="120"/>
      <c r="E306" s="120"/>
      <c r="F306" s="120"/>
      <c r="G306" s="120"/>
      <c r="H306" s="120"/>
      <c r="I306" s="118">
        <f>Ведомость!$C$7</f>
        <v>0</v>
      </c>
      <c r="J306" s="118"/>
      <c r="K306" s="118"/>
      <c r="L306" s="118"/>
      <c r="M306" s="118"/>
      <c r="N306" s="118"/>
      <c r="O306" s="118"/>
      <c r="P306" s="118"/>
      <c r="Q306" s="118"/>
    </row>
    <row r="308" spans="1:19" x14ac:dyDescent="0.25">
      <c r="B308" s="10" t="s">
        <v>44</v>
      </c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10" spans="1:19" x14ac:dyDescent="0.25">
      <c r="A310" s="64"/>
      <c r="B310" s="65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4"/>
      <c r="S310" s="64"/>
    </row>
    <row r="313" spans="1:19" ht="15.75" x14ac:dyDescent="0.25">
      <c r="A313" s="125" t="s">
        <v>0</v>
      </c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</row>
    <row r="314" spans="1:19" ht="15.75" x14ac:dyDescent="0.25">
      <c r="A314" s="126" t="s">
        <v>1</v>
      </c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</row>
    <row r="315" spans="1:19" ht="15.75" x14ac:dyDescent="0.25">
      <c r="A315" s="126" t="s">
        <v>2</v>
      </c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</row>
    <row r="316" spans="1:19" x14ac:dyDescent="0.25">
      <c r="A316" s="9"/>
      <c r="B316" s="9" t="s">
        <v>3</v>
      </c>
      <c r="C316" s="127">
        <f>Ведомость!$C$5</f>
        <v>0</v>
      </c>
      <c r="D316" s="127"/>
      <c r="E316" s="127"/>
      <c r="F316" s="1"/>
      <c r="G316" s="128" t="s">
        <v>4</v>
      </c>
      <c r="H316" s="128"/>
      <c r="I316" s="128"/>
      <c r="J316" s="127" t="str">
        <f>Ведомость!$J$5</f>
        <v>Январь</v>
      </c>
      <c r="K316" s="127"/>
      <c r="L316" s="127"/>
      <c r="M316" s="127"/>
      <c r="P316" s="141" t="s">
        <v>5</v>
      </c>
      <c r="Q316" s="141"/>
      <c r="R316" s="57">
        <f>Ведомость!$R$5</f>
        <v>0</v>
      </c>
    </row>
    <row r="317" spans="1:19" ht="15.75" thickBot="1" x14ac:dyDescent="0.3"/>
    <row r="318" spans="1:19" ht="15.75" thickBot="1" x14ac:dyDescent="0.3">
      <c r="A318" s="131" t="s">
        <v>19</v>
      </c>
      <c r="B318" s="146" t="s">
        <v>20</v>
      </c>
      <c r="C318" s="149" t="s">
        <v>21</v>
      </c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1"/>
      <c r="R318" s="149" t="s">
        <v>22</v>
      </c>
      <c r="S318" s="152"/>
    </row>
    <row r="319" spans="1:19" x14ac:dyDescent="0.25">
      <c r="A319" s="132"/>
      <c r="B319" s="147"/>
      <c r="C319" s="129">
        <f>Ведомость!$C$10</f>
        <v>0</v>
      </c>
      <c r="D319" s="129">
        <f>Ведомость!$D$10</f>
        <v>0</v>
      </c>
      <c r="E319" s="129">
        <f>Ведомость!$E$10</f>
        <v>0</v>
      </c>
      <c r="F319" s="129">
        <f>Ведомость!$F$10</f>
        <v>0</v>
      </c>
      <c r="G319" s="129">
        <f>Ведомость!$G$10</f>
        <v>0</v>
      </c>
      <c r="H319" s="129">
        <f>Ведомость!$H$10</f>
        <v>0</v>
      </c>
      <c r="I319" s="129">
        <f>Ведомость!$I$10</f>
        <v>0</v>
      </c>
      <c r="J319" s="129">
        <f>Ведомость!$J$10</f>
        <v>0</v>
      </c>
      <c r="K319" s="129">
        <f>Ведомость!$K$10</f>
        <v>0</v>
      </c>
      <c r="L319" s="129">
        <f>Ведомость!$L$10</f>
        <v>0</v>
      </c>
      <c r="M319" s="129">
        <f>Ведомость!$M$10</f>
        <v>0</v>
      </c>
      <c r="N319" s="129">
        <f>Ведомость!$N$10</f>
        <v>0</v>
      </c>
      <c r="O319" s="129">
        <f>Ведомость!$O$10</f>
        <v>0</v>
      </c>
      <c r="P319" s="129">
        <f>Ведомость!$P$10</f>
        <v>0</v>
      </c>
      <c r="Q319" s="129">
        <f>Ведомость!$Q$10</f>
        <v>0</v>
      </c>
      <c r="R319" s="153" t="s">
        <v>23</v>
      </c>
      <c r="S319" s="155" t="s">
        <v>25</v>
      </c>
    </row>
    <row r="320" spans="1:19" ht="62.25" customHeight="1" thickBot="1" x14ac:dyDescent="0.3">
      <c r="A320" s="133"/>
      <c r="B320" s="148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54"/>
      <c r="S320" s="156"/>
    </row>
    <row r="321" spans="1:19" ht="15.75" thickBot="1" x14ac:dyDescent="0.3">
      <c r="A321" s="58">
        <f>Ведомость!A31</f>
        <v>20</v>
      </c>
      <c r="B321" s="22">
        <f>Ведомость!B31</f>
        <v>0</v>
      </c>
      <c r="C321" s="59">
        <f>Ведомость!C31</f>
        <v>0</v>
      </c>
      <c r="D321" s="12">
        <f>Ведомость!D31</f>
        <v>0</v>
      </c>
      <c r="E321" s="12">
        <f>Ведомость!E31</f>
        <v>0</v>
      </c>
      <c r="F321" s="12">
        <f>Ведомость!F31</f>
        <v>0</v>
      </c>
      <c r="G321" s="12">
        <f>Ведомость!G31</f>
        <v>0</v>
      </c>
      <c r="H321" s="12">
        <f>Ведомость!H31</f>
        <v>0</v>
      </c>
      <c r="I321" s="12">
        <f>Ведомость!I31</f>
        <v>0</v>
      </c>
      <c r="J321" s="12">
        <f>Ведомость!J31</f>
        <v>0</v>
      </c>
      <c r="K321" s="12">
        <f>Ведомость!K31</f>
        <v>0</v>
      </c>
      <c r="L321" s="12">
        <f>Ведомость!L31</f>
        <v>0</v>
      </c>
      <c r="M321" s="12">
        <f>Ведомость!M31</f>
        <v>0</v>
      </c>
      <c r="N321" s="12">
        <f>Ведомость!N31</f>
        <v>0</v>
      </c>
      <c r="O321" s="12">
        <f>Ведомость!O31</f>
        <v>0</v>
      </c>
      <c r="P321" s="12">
        <f>Ведомость!P31</f>
        <v>0</v>
      </c>
      <c r="Q321" s="13">
        <f>Ведомость!Q31</f>
        <v>0</v>
      </c>
      <c r="R321" s="11">
        <f>Ведомость!R31</f>
        <v>0</v>
      </c>
      <c r="S321" s="14">
        <f>Ведомость!S31</f>
        <v>0</v>
      </c>
    </row>
    <row r="323" spans="1:19" x14ac:dyDescent="0.25">
      <c r="B323" s="10" t="s">
        <v>18</v>
      </c>
      <c r="C323" s="120"/>
      <c r="D323" s="120"/>
      <c r="E323" s="120"/>
      <c r="F323" s="120"/>
      <c r="G323" s="120"/>
      <c r="H323" s="120"/>
      <c r="I323" s="118">
        <f>Ведомость!$C$7</f>
        <v>0</v>
      </c>
      <c r="J323" s="118"/>
      <c r="K323" s="118"/>
      <c r="L323" s="118"/>
      <c r="M323" s="118"/>
      <c r="N323" s="118"/>
      <c r="O323" s="118"/>
      <c r="P323" s="118"/>
      <c r="Q323" s="118"/>
    </row>
    <row r="325" spans="1:19" x14ac:dyDescent="0.25">
      <c r="B325" s="10" t="s">
        <v>44</v>
      </c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7" spans="1:19" x14ac:dyDescent="0.25">
      <c r="A327" s="64"/>
      <c r="B327" s="65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4"/>
      <c r="S327" s="64"/>
    </row>
    <row r="330" spans="1:19" ht="15.75" x14ac:dyDescent="0.25">
      <c r="A330" s="125" t="s">
        <v>0</v>
      </c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</row>
    <row r="331" spans="1:19" ht="15.75" x14ac:dyDescent="0.25">
      <c r="A331" s="126" t="s">
        <v>1</v>
      </c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</row>
    <row r="332" spans="1:19" ht="15.75" x14ac:dyDescent="0.25">
      <c r="A332" s="126" t="s">
        <v>2</v>
      </c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</row>
    <row r="333" spans="1:19" x14ac:dyDescent="0.25">
      <c r="A333" s="9"/>
      <c r="B333" s="9" t="s">
        <v>3</v>
      </c>
      <c r="C333" s="127">
        <f>Ведомость!$C$5</f>
        <v>0</v>
      </c>
      <c r="D333" s="127"/>
      <c r="E333" s="127"/>
      <c r="F333" s="1"/>
      <c r="G333" s="128" t="s">
        <v>4</v>
      </c>
      <c r="H333" s="128"/>
      <c r="I333" s="128"/>
      <c r="J333" s="127" t="str">
        <f>Ведомость!$J$5</f>
        <v>Январь</v>
      </c>
      <c r="K333" s="127"/>
      <c r="L333" s="127"/>
      <c r="M333" s="127"/>
      <c r="P333" s="141" t="s">
        <v>5</v>
      </c>
      <c r="Q333" s="141"/>
      <c r="R333" s="57">
        <f>Ведомость!$R$5</f>
        <v>0</v>
      </c>
    </row>
    <row r="334" spans="1:19" ht="15.75" thickBot="1" x14ac:dyDescent="0.3"/>
    <row r="335" spans="1:19" ht="15.75" thickBot="1" x14ac:dyDescent="0.3">
      <c r="A335" s="131" t="s">
        <v>19</v>
      </c>
      <c r="B335" s="146" t="s">
        <v>20</v>
      </c>
      <c r="C335" s="149" t="s">
        <v>21</v>
      </c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1"/>
      <c r="R335" s="149" t="s">
        <v>22</v>
      </c>
      <c r="S335" s="152"/>
    </row>
    <row r="336" spans="1:19" x14ac:dyDescent="0.25">
      <c r="A336" s="132"/>
      <c r="B336" s="147"/>
      <c r="C336" s="129">
        <f>Ведомость!$C$10</f>
        <v>0</v>
      </c>
      <c r="D336" s="129">
        <f>Ведомость!$D$10</f>
        <v>0</v>
      </c>
      <c r="E336" s="129">
        <f>Ведомость!$E$10</f>
        <v>0</v>
      </c>
      <c r="F336" s="129">
        <f>Ведомость!$F$10</f>
        <v>0</v>
      </c>
      <c r="G336" s="129">
        <f>Ведомость!$G$10</f>
        <v>0</v>
      </c>
      <c r="H336" s="129">
        <f>Ведомость!$H$10</f>
        <v>0</v>
      </c>
      <c r="I336" s="129">
        <f>Ведомость!$I$10</f>
        <v>0</v>
      </c>
      <c r="J336" s="129">
        <f>Ведомость!$J$10</f>
        <v>0</v>
      </c>
      <c r="K336" s="129">
        <f>Ведомость!$K$10</f>
        <v>0</v>
      </c>
      <c r="L336" s="129">
        <f>Ведомость!$L$10</f>
        <v>0</v>
      </c>
      <c r="M336" s="129">
        <f>Ведомость!$M$10</f>
        <v>0</v>
      </c>
      <c r="N336" s="129">
        <f>Ведомость!$N$10</f>
        <v>0</v>
      </c>
      <c r="O336" s="129">
        <f>Ведомость!$O$10</f>
        <v>0</v>
      </c>
      <c r="P336" s="129">
        <f>Ведомость!$P$10</f>
        <v>0</v>
      </c>
      <c r="Q336" s="129">
        <f>Ведомость!$Q$10</f>
        <v>0</v>
      </c>
      <c r="R336" s="153" t="s">
        <v>23</v>
      </c>
      <c r="S336" s="155" t="s">
        <v>25</v>
      </c>
    </row>
    <row r="337" spans="1:19" ht="61.5" customHeight="1" thickBot="1" x14ac:dyDescent="0.3">
      <c r="A337" s="133"/>
      <c r="B337" s="148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54"/>
      <c r="S337" s="156"/>
    </row>
    <row r="338" spans="1:19" ht="15.75" thickBot="1" x14ac:dyDescent="0.3">
      <c r="A338" s="58">
        <f>Ведомость!A32</f>
        <v>21</v>
      </c>
      <c r="B338" s="22">
        <f>Ведомость!B32</f>
        <v>0</v>
      </c>
      <c r="C338" s="59">
        <f>Ведомость!C32</f>
        <v>0</v>
      </c>
      <c r="D338" s="12">
        <f>Ведомость!D32</f>
        <v>0</v>
      </c>
      <c r="E338" s="12">
        <f>Ведомость!E32</f>
        <v>0</v>
      </c>
      <c r="F338" s="12">
        <f>Ведомость!F32</f>
        <v>0</v>
      </c>
      <c r="G338" s="12">
        <f>Ведомость!G32</f>
        <v>0</v>
      </c>
      <c r="H338" s="12">
        <f>Ведомость!H32</f>
        <v>0</v>
      </c>
      <c r="I338" s="12">
        <f>Ведомость!I32</f>
        <v>0</v>
      </c>
      <c r="J338" s="12">
        <f>Ведомость!J32</f>
        <v>0</v>
      </c>
      <c r="K338" s="12">
        <f>Ведомость!K32</f>
        <v>0</v>
      </c>
      <c r="L338" s="12">
        <f>Ведомость!L32</f>
        <v>0</v>
      </c>
      <c r="M338" s="12">
        <f>Ведомость!M32</f>
        <v>0</v>
      </c>
      <c r="N338" s="12">
        <f>Ведомость!N32</f>
        <v>0</v>
      </c>
      <c r="O338" s="12">
        <f>Ведомость!O32</f>
        <v>0</v>
      </c>
      <c r="P338" s="12">
        <f>Ведомость!P32</f>
        <v>0</v>
      </c>
      <c r="Q338" s="13">
        <f>Ведомость!Q32</f>
        <v>0</v>
      </c>
      <c r="R338" s="11">
        <f>Ведомость!R32</f>
        <v>0</v>
      </c>
      <c r="S338" s="14">
        <f>Ведомость!S32</f>
        <v>0</v>
      </c>
    </row>
    <row r="340" spans="1:19" x14ac:dyDescent="0.25">
      <c r="B340" s="10" t="s">
        <v>18</v>
      </c>
      <c r="C340" s="120"/>
      <c r="D340" s="120"/>
      <c r="E340" s="120"/>
      <c r="F340" s="120"/>
      <c r="G340" s="120"/>
      <c r="H340" s="120"/>
      <c r="I340" s="118">
        <f>Ведомость!$C$7</f>
        <v>0</v>
      </c>
      <c r="J340" s="118"/>
      <c r="K340" s="118"/>
      <c r="L340" s="118"/>
      <c r="M340" s="118"/>
      <c r="N340" s="118"/>
      <c r="O340" s="118"/>
      <c r="P340" s="118"/>
      <c r="Q340" s="118"/>
    </row>
    <row r="342" spans="1:19" x14ac:dyDescent="0.25">
      <c r="B342" s="10" t="s">
        <v>44</v>
      </c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4" spans="1:19" x14ac:dyDescent="0.25">
      <c r="A344" s="64"/>
      <c r="B344" s="65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4"/>
      <c r="S344" s="64"/>
    </row>
    <row r="345" spans="1:19" ht="15.75" x14ac:dyDescent="0.25">
      <c r="A345" s="125" t="str">
        <f>Ведомость!A1</f>
        <v>ГБПОУ СПО Бологовский колледж</v>
      </c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</row>
    <row r="346" spans="1:19" ht="15.75" x14ac:dyDescent="0.25">
      <c r="A346" s="126" t="str">
        <f>Ведомость!A2</f>
        <v xml:space="preserve">ВЕДОМОСТЬ </v>
      </c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</row>
    <row r="347" spans="1:19" ht="15.75" x14ac:dyDescent="0.25">
      <c r="A347" s="126" t="str">
        <f>Ведомость!A3</f>
        <v>успеваемости и посещаемости</v>
      </c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</row>
    <row r="348" spans="1:19" x14ac:dyDescent="0.25">
      <c r="A348" s="9"/>
      <c r="B348" s="9" t="s">
        <v>3</v>
      </c>
      <c r="C348" s="127">
        <f>Ведомость!$C$5</f>
        <v>0</v>
      </c>
      <c r="D348" s="127"/>
      <c r="E348" s="127"/>
      <c r="F348" s="1"/>
      <c r="G348" s="128" t="s">
        <v>4</v>
      </c>
      <c r="H348" s="128"/>
      <c r="I348" s="128"/>
      <c r="J348" s="127" t="str">
        <f>Ведомость!$J$5</f>
        <v>Январь</v>
      </c>
      <c r="K348" s="127"/>
      <c r="L348" s="127"/>
      <c r="M348" s="127"/>
      <c r="P348" s="141" t="s">
        <v>5</v>
      </c>
      <c r="Q348" s="141"/>
      <c r="R348" s="57">
        <f>Ведомость!$R$5</f>
        <v>0</v>
      </c>
    </row>
    <row r="349" spans="1:19" ht="15.75" thickBot="1" x14ac:dyDescent="0.3"/>
    <row r="350" spans="1:19" ht="15.75" thickBot="1" x14ac:dyDescent="0.3">
      <c r="A350" s="131" t="s">
        <v>19</v>
      </c>
      <c r="B350" s="146" t="s">
        <v>20</v>
      </c>
      <c r="C350" s="149" t="s">
        <v>21</v>
      </c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1"/>
      <c r="R350" s="149" t="s">
        <v>22</v>
      </c>
      <c r="S350" s="152"/>
    </row>
    <row r="351" spans="1:19" x14ac:dyDescent="0.25">
      <c r="A351" s="132"/>
      <c r="B351" s="147"/>
      <c r="C351" s="129">
        <f>Ведомость!$C$10</f>
        <v>0</v>
      </c>
      <c r="D351" s="129">
        <f>Ведомость!$D$10</f>
        <v>0</v>
      </c>
      <c r="E351" s="129">
        <f>Ведомость!$E$10</f>
        <v>0</v>
      </c>
      <c r="F351" s="129">
        <f>Ведомость!$F$10</f>
        <v>0</v>
      </c>
      <c r="G351" s="129">
        <f>Ведомость!$G$10</f>
        <v>0</v>
      </c>
      <c r="H351" s="129">
        <f>Ведомость!$H$10</f>
        <v>0</v>
      </c>
      <c r="I351" s="129">
        <f>Ведомость!$I$10</f>
        <v>0</v>
      </c>
      <c r="J351" s="129">
        <f>Ведомость!$J$10</f>
        <v>0</v>
      </c>
      <c r="K351" s="129">
        <f>Ведомость!$K$10</f>
        <v>0</v>
      </c>
      <c r="L351" s="129">
        <f>Ведомость!$L$10</f>
        <v>0</v>
      </c>
      <c r="M351" s="129">
        <f>Ведомость!$M$10</f>
        <v>0</v>
      </c>
      <c r="N351" s="129">
        <f>Ведомость!$N$10</f>
        <v>0</v>
      </c>
      <c r="O351" s="129">
        <f>Ведомость!$O$10</f>
        <v>0</v>
      </c>
      <c r="P351" s="129">
        <f>Ведомость!$P$10</f>
        <v>0</v>
      </c>
      <c r="Q351" s="129">
        <f>Ведомость!$Q$10</f>
        <v>0</v>
      </c>
      <c r="R351" s="153" t="s">
        <v>23</v>
      </c>
      <c r="S351" s="155" t="s">
        <v>25</v>
      </c>
    </row>
    <row r="352" spans="1:19" ht="61.5" customHeight="1" thickBot="1" x14ac:dyDescent="0.3">
      <c r="A352" s="133"/>
      <c r="B352" s="148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54"/>
      <c r="S352" s="156"/>
    </row>
    <row r="353" spans="1:19" ht="15.75" thickBot="1" x14ac:dyDescent="0.3">
      <c r="A353" s="58">
        <f>Ведомость!A33</f>
        <v>22</v>
      </c>
      <c r="B353" s="22">
        <f>Ведомость!B33</f>
        <v>0</v>
      </c>
      <c r="C353" s="59">
        <f>Ведомость!C33</f>
        <v>0</v>
      </c>
      <c r="D353" s="12">
        <f>Ведомость!D33</f>
        <v>0</v>
      </c>
      <c r="E353" s="12">
        <f>Ведомость!E33</f>
        <v>0</v>
      </c>
      <c r="F353" s="12">
        <f>Ведомость!F33</f>
        <v>0</v>
      </c>
      <c r="G353" s="12">
        <f>Ведомость!G33</f>
        <v>0</v>
      </c>
      <c r="H353" s="12">
        <f>Ведомость!H33</f>
        <v>0</v>
      </c>
      <c r="I353" s="12">
        <f>Ведомость!I33</f>
        <v>0</v>
      </c>
      <c r="J353" s="12">
        <f>Ведомость!J33</f>
        <v>0</v>
      </c>
      <c r="K353" s="12">
        <f>Ведомость!K33</f>
        <v>0</v>
      </c>
      <c r="L353" s="12">
        <f>Ведомость!L33</f>
        <v>0</v>
      </c>
      <c r="M353" s="12">
        <f>Ведомость!M33</f>
        <v>0</v>
      </c>
      <c r="N353" s="12">
        <f>Ведомость!N33</f>
        <v>0</v>
      </c>
      <c r="O353" s="12">
        <f>Ведомость!O33</f>
        <v>0</v>
      </c>
      <c r="P353" s="12">
        <f>Ведомость!P33</f>
        <v>0</v>
      </c>
      <c r="Q353" s="13">
        <f>Ведомость!Q33</f>
        <v>0</v>
      </c>
      <c r="R353" s="11">
        <f>Ведомость!R33</f>
        <v>0</v>
      </c>
      <c r="S353" s="14">
        <f>Ведомость!S33</f>
        <v>0</v>
      </c>
    </row>
    <row r="355" spans="1:19" x14ac:dyDescent="0.25">
      <c r="B355" s="10" t="s">
        <v>18</v>
      </c>
      <c r="C355" s="120"/>
      <c r="D355" s="120"/>
      <c r="E355" s="120"/>
      <c r="F355" s="120"/>
      <c r="G355" s="120"/>
      <c r="H355" s="120"/>
      <c r="I355" s="118">
        <f>Ведомость!$C$7</f>
        <v>0</v>
      </c>
      <c r="J355" s="118"/>
      <c r="K355" s="118"/>
      <c r="L355" s="118"/>
      <c r="M355" s="118"/>
      <c r="N355" s="118"/>
      <c r="O355" s="118"/>
      <c r="P355" s="118"/>
      <c r="Q355" s="118"/>
    </row>
    <row r="357" spans="1:19" x14ac:dyDescent="0.25">
      <c r="B357" s="10" t="s">
        <v>44</v>
      </c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9" spans="1:19" x14ac:dyDescent="0.25">
      <c r="A359" s="64"/>
      <c r="B359" s="65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4"/>
      <c r="S359" s="64"/>
    </row>
    <row r="362" spans="1:19" ht="15.75" x14ac:dyDescent="0.25">
      <c r="A362" s="125" t="s">
        <v>0</v>
      </c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</row>
    <row r="363" spans="1:19" ht="15.75" x14ac:dyDescent="0.25">
      <c r="A363" s="126" t="s">
        <v>1</v>
      </c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</row>
    <row r="364" spans="1:19" ht="15.75" x14ac:dyDescent="0.25">
      <c r="A364" s="126" t="s">
        <v>2</v>
      </c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</row>
    <row r="365" spans="1:19" x14ac:dyDescent="0.25">
      <c r="A365" s="9"/>
      <c r="B365" s="9" t="s">
        <v>3</v>
      </c>
      <c r="C365" s="127">
        <f>Ведомость!$C$5</f>
        <v>0</v>
      </c>
      <c r="D365" s="127"/>
      <c r="E365" s="127"/>
      <c r="F365" s="1"/>
      <c r="G365" s="128" t="s">
        <v>4</v>
      </c>
      <c r="H365" s="128"/>
      <c r="I365" s="128"/>
      <c r="J365" s="127" t="str">
        <f>Ведомость!$J$5</f>
        <v>Январь</v>
      </c>
      <c r="K365" s="127"/>
      <c r="L365" s="127"/>
      <c r="M365" s="127"/>
      <c r="P365" s="141" t="s">
        <v>5</v>
      </c>
      <c r="Q365" s="141"/>
      <c r="R365" s="57">
        <f>Ведомость!$R$5</f>
        <v>0</v>
      </c>
    </row>
    <row r="366" spans="1:19" ht="15.75" thickBot="1" x14ac:dyDescent="0.3"/>
    <row r="367" spans="1:19" ht="15.75" thickBot="1" x14ac:dyDescent="0.3">
      <c r="A367" s="131" t="s">
        <v>19</v>
      </c>
      <c r="B367" s="146" t="s">
        <v>20</v>
      </c>
      <c r="C367" s="149" t="s">
        <v>21</v>
      </c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1"/>
      <c r="R367" s="149" t="s">
        <v>22</v>
      </c>
      <c r="S367" s="152"/>
    </row>
    <row r="368" spans="1:19" x14ac:dyDescent="0.25">
      <c r="A368" s="132"/>
      <c r="B368" s="147"/>
      <c r="C368" s="129">
        <f>Ведомость!$C$10</f>
        <v>0</v>
      </c>
      <c r="D368" s="129">
        <f>Ведомость!$D$10</f>
        <v>0</v>
      </c>
      <c r="E368" s="129">
        <f>Ведомость!$E$10</f>
        <v>0</v>
      </c>
      <c r="F368" s="129">
        <f>Ведомость!$F$10</f>
        <v>0</v>
      </c>
      <c r="G368" s="129">
        <f>Ведомость!$G$10</f>
        <v>0</v>
      </c>
      <c r="H368" s="129">
        <f>Ведомость!$H$10</f>
        <v>0</v>
      </c>
      <c r="I368" s="129">
        <f>Ведомость!$I$10</f>
        <v>0</v>
      </c>
      <c r="J368" s="129">
        <f>Ведомость!$J$10</f>
        <v>0</v>
      </c>
      <c r="K368" s="129">
        <f>Ведомость!$K$10</f>
        <v>0</v>
      </c>
      <c r="L368" s="129">
        <f>Ведомость!$L$10</f>
        <v>0</v>
      </c>
      <c r="M368" s="129">
        <f>Ведомость!$M$10</f>
        <v>0</v>
      </c>
      <c r="N368" s="129">
        <f>Ведомость!$N$10</f>
        <v>0</v>
      </c>
      <c r="O368" s="129">
        <f>Ведомость!$O$10</f>
        <v>0</v>
      </c>
      <c r="P368" s="129">
        <f>Ведомость!$P$10</f>
        <v>0</v>
      </c>
      <c r="Q368" s="129">
        <f>Ведомость!$Q$10</f>
        <v>0</v>
      </c>
      <c r="R368" s="153" t="s">
        <v>23</v>
      </c>
      <c r="S368" s="155" t="s">
        <v>25</v>
      </c>
    </row>
    <row r="369" spans="1:19" ht="61.5" customHeight="1" thickBot="1" x14ac:dyDescent="0.3">
      <c r="A369" s="133"/>
      <c r="B369" s="148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54"/>
      <c r="S369" s="156"/>
    </row>
    <row r="370" spans="1:19" ht="15.75" thickBot="1" x14ac:dyDescent="0.3">
      <c r="A370" s="58">
        <f>Ведомость!A34</f>
        <v>23</v>
      </c>
      <c r="B370" s="22">
        <f>Ведомость!B34</f>
        <v>0</v>
      </c>
      <c r="C370" s="59">
        <f>Ведомость!C34</f>
        <v>0</v>
      </c>
      <c r="D370" s="12">
        <f>Ведомость!D34</f>
        <v>0</v>
      </c>
      <c r="E370" s="12">
        <f>Ведомость!E34</f>
        <v>0</v>
      </c>
      <c r="F370" s="12">
        <f>Ведомость!F34</f>
        <v>0</v>
      </c>
      <c r="G370" s="12">
        <f>Ведомость!G34</f>
        <v>0</v>
      </c>
      <c r="H370" s="12">
        <f>Ведомость!H34</f>
        <v>0</v>
      </c>
      <c r="I370" s="12">
        <f>Ведомость!I34</f>
        <v>0</v>
      </c>
      <c r="J370" s="12">
        <f>Ведомость!J34</f>
        <v>0</v>
      </c>
      <c r="K370" s="12">
        <f>Ведомость!K34</f>
        <v>0</v>
      </c>
      <c r="L370" s="12">
        <f>Ведомость!L34</f>
        <v>0</v>
      </c>
      <c r="M370" s="12">
        <f>Ведомость!M34</f>
        <v>0</v>
      </c>
      <c r="N370" s="12">
        <f>Ведомость!N34</f>
        <v>0</v>
      </c>
      <c r="O370" s="12">
        <f>Ведомость!O34</f>
        <v>0</v>
      </c>
      <c r="P370" s="12">
        <f>Ведомость!P34</f>
        <v>0</v>
      </c>
      <c r="Q370" s="13">
        <f>Ведомость!Q34</f>
        <v>0</v>
      </c>
      <c r="R370" s="11">
        <f>Ведомость!R34</f>
        <v>0</v>
      </c>
      <c r="S370" s="14">
        <f>Ведомость!S34</f>
        <v>0</v>
      </c>
    </row>
    <row r="372" spans="1:19" x14ac:dyDescent="0.25">
      <c r="B372" s="10" t="s">
        <v>18</v>
      </c>
      <c r="C372" s="120"/>
      <c r="D372" s="120"/>
      <c r="E372" s="120"/>
      <c r="F372" s="120"/>
      <c r="G372" s="120"/>
      <c r="H372" s="120"/>
      <c r="I372" s="118">
        <f>Ведомость!$C$7</f>
        <v>0</v>
      </c>
      <c r="J372" s="118"/>
      <c r="K372" s="118"/>
      <c r="L372" s="118"/>
      <c r="M372" s="118"/>
      <c r="N372" s="118"/>
      <c r="O372" s="118"/>
      <c r="P372" s="118"/>
      <c r="Q372" s="118"/>
    </row>
    <row r="374" spans="1:19" x14ac:dyDescent="0.25">
      <c r="B374" s="10" t="s">
        <v>44</v>
      </c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6" spans="1:19" x14ac:dyDescent="0.25">
      <c r="A376" s="64"/>
      <c r="B376" s="65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4"/>
      <c r="S376" s="64"/>
    </row>
    <row r="379" spans="1:19" ht="15.75" x14ac:dyDescent="0.25">
      <c r="A379" s="125" t="s">
        <v>0</v>
      </c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</row>
    <row r="380" spans="1:19" ht="15.75" x14ac:dyDescent="0.25">
      <c r="A380" s="126" t="s">
        <v>1</v>
      </c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</row>
    <row r="381" spans="1:19" ht="15.75" x14ac:dyDescent="0.25">
      <c r="A381" s="126" t="s">
        <v>2</v>
      </c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</row>
    <row r="382" spans="1:19" x14ac:dyDescent="0.25">
      <c r="A382" s="9"/>
      <c r="B382" s="9" t="s">
        <v>3</v>
      </c>
      <c r="C382" s="127">
        <f>Ведомость!$C$5</f>
        <v>0</v>
      </c>
      <c r="D382" s="127"/>
      <c r="E382" s="127"/>
      <c r="F382" s="1"/>
      <c r="G382" s="128" t="s">
        <v>4</v>
      </c>
      <c r="H382" s="128"/>
      <c r="I382" s="128"/>
      <c r="J382" s="127" t="str">
        <f>Ведомость!$J$5</f>
        <v>Январь</v>
      </c>
      <c r="K382" s="127"/>
      <c r="L382" s="127"/>
      <c r="M382" s="127"/>
      <c r="P382" s="141" t="s">
        <v>5</v>
      </c>
      <c r="Q382" s="141"/>
      <c r="R382" s="57">
        <f>Ведомость!$R$5</f>
        <v>0</v>
      </c>
    </row>
    <row r="383" spans="1:19" ht="15.75" thickBot="1" x14ac:dyDescent="0.3"/>
    <row r="384" spans="1:19" ht="15.75" thickBot="1" x14ac:dyDescent="0.3">
      <c r="A384" s="131" t="s">
        <v>19</v>
      </c>
      <c r="B384" s="146" t="s">
        <v>20</v>
      </c>
      <c r="C384" s="149" t="s">
        <v>21</v>
      </c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1"/>
      <c r="R384" s="149" t="s">
        <v>22</v>
      </c>
      <c r="S384" s="152"/>
    </row>
    <row r="385" spans="1:19" x14ac:dyDescent="0.25">
      <c r="A385" s="132"/>
      <c r="B385" s="147"/>
      <c r="C385" s="129">
        <f>Ведомость!$C$10</f>
        <v>0</v>
      </c>
      <c r="D385" s="129">
        <f>Ведомость!$D$10</f>
        <v>0</v>
      </c>
      <c r="E385" s="129">
        <f>Ведомость!$E$10</f>
        <v>0</v>
      </c>
      <c r="F385" s="129">
        <f>Ведомость!$F$10</f>
        <v>0</v>
      </c>
      <c r="G385" s="129">
        <f>Ведомость!$G$10</f>
        <v>0</v>
      </c>
      <c r="H385" s="129">
        <f>Ведомость!$H$10</f>
        <v>0</v>
      </c>
      <c r="I385" s="129">
        <f>Ведомость!$I$10</f>
        <v>0</v>
      </c>
      <c r="J385" s="129">
        <f>Ведомость!$J$10</f>
        <v>0</v>
      </c>
      <c r="K385" s="129">
        <f>Ведомость!$K$10</f>
        <v>0</v>
      </c>
      <c r="L385" s="129">
        <f>Ведомость!$L$10</f>
        <v>0</v>
      </c>
      <c r="M385" s="129">
        <f>Ведомость!$M$10</f>
        <v>0</v>
      </c>
      <c r="N385" s="129">
        <f>Ведомость!$N$10</f>
        <v>0</v>
      </c>
      <c r="O385" s="129">
        <f>Ведомость!$O$10</f>
        <v>0</v>
      </c>
      <c r="P385" s="129">
        <f>Ведомость!$P$10</f>
        <v>0</v>
      </c>
      <c r="Q385" s="129">
        <f>Ведомость!$Q$10</f>
        <v>0</v>
      </c>
      <c r="R385" s="153" t="s">
        <v>23</v>
      </c>
      <c r="S385" s="155" t="s">
        <v>25</v>
      </c>
    </row>
    <row r="386" spans="1:19" ht="61.5" customHeight="1" thickBot="1" x14ac:dyDescent="0.3">
      <c r="A386" s="133"/>
      <c r="B386" s="148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54"/>
      <c r="S386" s="156"/>
    </row>
    <row r="387" spans="1:19" ht="15.75" thickBot="1" x14ac:dyDescent="0.3">
      <c r="A387" s="58">
        <f>Ведомость!A35</f>
        <v>24</v>
      </c>
      <c r="B387" s="22">
        <f>Ведомость!B35</f>
        <v>0</v>
      </c>
      <c r="C387" s="59">
        <f>Ведомость!C35</f>
        <v>0</v>
      </c>
      <c r="D387" s="12">
        <f>Ведомость!D35</f>
        <v>0</v>
      </c>
      <c r="E387" s="12">
        <f>Ведомость!E35</f>
        <v>0</v>
      </c>
      <c r="F387" s="12">
        <f>Ведомость!F35</f>
        <v>0</v>
      </c>
      <c r="G387" s="12">
        <f>Ведомость!G35</f>
        <v>0</v>
      </c>
      <c r="H387" s="12">
        <f>Ведомость!H35</f>
        <v>0</v>
      </c>
      <c r="I387" s="12">
        <f>Ведомость!I35</f>
        <v>0</v>
      </c>
      <c r="J387" s="12">
        <f>Ведомость!J35</f>
        <v>0</v>
      </c>
      <c r="K387" s="12">
        <f>Ведомость!K35</f>
        <v>0</v>
      </c>
      <c r="L387" s="12">
        <f>Ведомость!L35</f>
        <v>0</v>
      </c>
      <c r="M387" s="12">
        <f>Ведомость!M35</f>
        <v>0</v>
      </c>
      <c r="N387" s="12">
        <f>Ведомость!N35</f>
        <v>0</v>
      </c>
      <c r="O387" s="12">
        <f>Ведомость!O35</f>
        <v>0</v>
      </c>
      <c r="P387" s="12">
        <f>Ведомость!P35</f>
        <v>0</v>
      </c>
      <c r="Q387" s="13">
        <f>Ведомость!Q35</f>
        <v>0</v>
      </c>
      <c r="R387" s="11">
        <f>Ведомость!R35</f>
        <v>0</v>
      </c>
      <c r="S387" s="14">
        <f>Ведомость!S35</f>
        <v>0</v>
      </c>
    </row>
    <row r="389" spans="1:19" x14ac:dyDescent="0.25">
      <c r="B389" s="10" t="s">
        <v>18</v>
      </c>
      <c r="C389" s="120"/>
      <c r="D389" s="120"/>
      <c r="E389" s="120"/>
      <c r="F389" s="120"/>
      <c r="G389" s="120"/>
      <c r="H389" s="120"/>
      <c r="I389" s="118">
        <f>Ведомость!$C$7</f>
        <v>0</v>
      </c>
      <c r="J389" s="118"/>
      <c r="K389" s="118"/>
      <c r="L389" s="118"/>
      <c r="M389" s="118"/>
      <c r="N389" s="118"/>
      <c r="O389" s="118"/>
      <c r="P389" s="118"/>
      <c r="Q389" s="118"/>
    </row>
    <row r="391" spans="1:19" x14ac:dyDescent="0.25">
      <c r="B391" s="10" t="s">
        <v>44</v>
      </c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3" spans="1:19" x14ac:dyDescent="0.25">
      <c r="A393" s="64"/>
      <c r="B393" s="65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4"/>
      <c r="S393" s="64"/>
    </row>
    <row r="394" spans="1:19" ht="15.75" x14ac:dyDescent="0.25">
      <c r="A394" s="125" t="s">
        <v>0</v>
      </c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</row>
    <row r="395" spans="1:19" ht="15.75" x14ac:dyDescent="0.25">
      <c r="A395" s="126" t="s">
        <v>1</v>
      </c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</row>
    <row r="396" spans="1:19" ht="15.75" x14ac:dyDescent="0.25">
      <c r="A396" s="126" t="s">
        <v>2</v>
      </c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</row>
    <row r="397" spans="1:19" x14ac:dyDescent="0.25">
      <c r="A397" s="9"/>
      <c r="B397" s="9" t="s">
        <v>3</v>
      </c>
      <c r="C397" s="127">
        <f>Ведомость!$C$5</f>
        <v>0</v>
      </c>
      <c r="D397" s="127"/>
      <c r="E397" s="127"/>
      <c r="F397" s="1"/>
      <c r="G397" s="128" t="s">
        <v>4</v>
      </c>
      <c r="H397" s="128"/>
      <c r="I397" s="128"/>
      <c r="J397" s="127" t="str">
        <f>Ведомость!$J$5</f>
        <v>Январь</v>
      </c>
      <c r="K397" s="127"/>
      <c r="L397" s="127"/>
      <c r="M397" s="127"/>
      <c r="P397" s="141" t="s">
        <v>5</v>
      </c>
      <c r="Q397" s="141"/>
      <c r="R397" s="57">
        <f>Ведомость!$R$5</f>
        <v>0</v>
      </c>
    </row>
    <row r="398" spans="1:19" ht="15.75" thickBot="1" x14ac:dyDescent="0.3"/>
    <row r="399" spans="1:19" ht="15.75" thickBot="1" x14ac:dyDescent="0.3">
      <c r="A399" s="131" t="s">
        <v>19</v>
      </c>
      <c r="B399" s="146" t="s">
        <v>20</v>
      </c>
      <c r="C399" s="149" t="s">
        <v>21</v>
      </c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1"/>
      <c r="R399" s="149" t="s">
        <v>22</v>
      </c>
      <c r="S399" s="152"/>
    </row>
    <row r="400" spans="1:19" x14ac:dyDescent="0.25">
      <c r="A400" s="132"/>
      <c r="B400" s="147"/>
      <c r="C400" s="129">
        <f>Ведомость!$C$10</f>
        <v>0</v>
      </c>
      <c r="D400" s="129">
        <f>Ведомость!$D$10</f>
        <v>0</v>
      </c>
      <c r="E400" s="129">
        <f>Ведомость!$E$10</f>
        <v>0</v>
      </c>
      <c r="F400" s="129">
        <f>Ведомость!$F$10</f>
        <v>0</v>
      </c>
      <c r="G400" s="129">
        <f>Ведомость!$G$10</f>
        <v>0</v>
      </c>
      <c r="H400" s="129">
        <f>Ведомость!$H$10</f>
        <v>0</v>
      </c>
      <c r="I400" s="129">
        <f>Ведомость!$I$10</f>
        <v>0</v>
      </c>
      <c r="J400" s="129">
        <f>Ведомость!$J$10</f>
        <v>0</v>
      </c>
      <c r="K400" s="129">
        <f>Ведомость!$K$10</f>
        <v>0</v>
      </c>
      <c r="L400" s="129">
        <f>Ведомость!$L$10</f>
        <v>0</v>
      </c>
      <c r="M400" s="129">
        <f>Ведомость!$M$10</f>
        <v>0</v>
      </c>
      <c r="N400" s="129">
        <f>Ведомость!$N$10</f>
        <v>0</v>
      </c>
      <c r="O400" s="129">
        <f>Ведомость!$O$10</f>
        <v>0</v>
      </c>
      <c r="P400" s="129">
        <f>Ведомость!$P$10</f>
        <v>0</v>
      </c>
      <c r="Q400" s="129">
        <f>Ведомость!$Q$10</f>
        <v>0</v>
      </c>
      <c r="R400" s="153" t="s">
        <v>23</v>
      </c>
      <c r="S400" s="155" t="s">
        <v>25</v>
      </c>
    </row>
    <row r="401" spans="1:19" ht="61.5" customHeight="1" thickBot="1" x14ac:dyDescent="0.3">
      <c r="A401" s="133"/>
      <c r="B401" s="148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54"/>
      <c r="S401" s="156"/>
    </row>
    <row r="402" spans="1:19" ht="15.75" thickBot="1" x14ac:dyDescent="0.3">
      <c r="A402" s="58">
        <f>Ведомость!A36</f>
        <v>25</v>
      </c>
      <c r="B402" s="22">
        <f>Ведомость!B36</f>
        <v>0</v>
      </c>
      <c r="C402" s="59">
        <f>Ведомость!C36</f>
        <v>0</v>
      </c>
      <c r="D402" s="12">
        <f>Ведомость!D36</f>
        <v>0</v>
      </c>
      <c r="E402" s="12">
        <f>Ведомость!E36</f>
        <v>0</v>
      </c>
      <c r="F402" s="12">
        <f>Ведомость!F36</f>
        <v>0</v>
      </c>
      <c r="G402" s="12">
        <f>Ведомость!G36</f>
        <v>0</v>
      </c>
      <c r="H402" s="12">
        <f>Ведомость!H36</f>
        <v>0</v>
      </c>
      <c r="I402" s="12">
        <f>Ведомость!I36</f>
        <v>0</v>
      </c>
      <c r="J402" s="12">
        <f>Ведомость!J36</f>
        <v>0</v>
      </c>
      <c r="K402" s="12">
        <f>Ведомость!K36</f>
        <v>0</v>
      </c>
      <c r="L402" s="12">
        <f>Ведомость!L36</f>
        <v>0</v>
      </c>
      <c r="M402" s="12">
        <f>Ведомость!M36</f>
        <v>0</v>
      </c>
      <c r="N402" s="12">
        <f>Ведомость!N36</f>
        <v>0</v>
      </c>
      <c r="O402" s="12">
        <f>Ведомость!O36</f>
        <v>0</v>
      </c>
      <c r="P402" s="12">
        <f>Ведомость!P36</f>
        <v>0</v>
      </c>
      <c r="Q402" s="13">
        <f>Ведомость!Q36</f>
        <v>0</v>
      </c>
      <c r="R402" s="11">
        <f>Ведомость!R36</f>
        <v>0</v>
      </c>
      <c r="S402" s="14">
        <f>Ведомость!S36</f>
        <v>0</v>
      </c>
    </row>
    <row r="404" spans="1:19" x14ac:dyDescent="0.25">
      <c r="B404" s="10" t="s">
        <v>18</v>
      </c>
      <c r="C404" s="120"/>
      <c r="D404" s="120"/>
      <c r="E404" s="120"/>
      <c r="F404" s="120"/>
      <c r="G404" s="120"/>
      <c r="H404" s="120"/>
      <c r="I404" s="118">
        <f>Ведомость!$C$7</f>
        <v>0</v>
      </c>
      <c r="J404" s="118"/>
      <c r="K404" s="118"/>
      <c r="L404" s="118"/>
      <c r="M404" s="118"/>
      <c r="N404" s="118"/>
      <c r="O404" s="118"/>
      <c r="P404" s="118"/>
      <c r="Q404" s="118"/>
    </row>
    <row r="406" spans="1:19" x14ac:dyDescent="0.25">
      <c r="B406" s="10" t="s">
        <v>44</v>
      </c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8" spans="1:19" x14ac:dyDescent="0.25">
      <c r="A408" s="64"/>
      <c r="B408" s="65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4"/>
      <c r="S408" s="64"/>
    </row>
    <row r="411" spans="1:19" ht="15.75" x14ac:dyDescent="0.25">
      <c r="A411" s="125" t="s">
        <v>0</v>
      </c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</row>
    <row r="412" spans="1:19" ht="15.75" x14ac:dyDescent="0.25">
      <c r="A412" s="126" t="s">
        <v>1</v>
      </c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</row>
    <row r="413" spans="1:19" ht="15.75" x14ac:dyDescent="0.25">
      <c r="A413" s="126" t="s">
        <v>2</v>
      </c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</row>
    <row r="414" spans="1:19" x14ac:dyDescent="0.25">
      <c r="A414" s="9"/>
      <c r="B414" s="9" t="s">
        <v>3</v>
      </c>
      <c r="C414" s="127">
        <f>Ведомость!$C$5</f>
        <v>0</v>
      </c>
      <c r="D414" s="127"/>
      <c r="E414" s="127"/>
      <c r="F414" s="1"/>
      <c r="G414" s="128" t="s">
        <v>4</v>
      </c>
      <c r="H414" s="128"/>
      <c r="I414" s="128"/>
      <c r="J414" s="127" t="str">
        <f>Ведомость!$J$5</f>
        <v>Январь</v>
      </c>
      <c r="K414" s="127"/>
      <c r="L414" s="127"/>
      <c r="M414" s="127"/>
      <c r="P414" s="141" t="s">
        <v>5</v>
      </c>
      <c r="Q414" s="141"/>
      <c r="R414" s="57">
        <f>Ведомость!$R$5</f>
        <v>0</v>
      </c>
    </row>
    <row r="415" spans="1:19" ht="15.75" thickBot="1" x14ac:dyDescent="0.3"/>
    <row r="416" spans="1:19" ht="15.75" thickBot="1" x14ac:dyDescent="0.3">
      <c r="A416" s="131" t="s">
        <v>19</v>
      </c>
      <c r="B416" s="146" t="s">
        <v>20</v>
      </c>
      <c r="C416" s="149" t="s">
        <v>21</v>
      </c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1"/>
      <c r="R416" s="149" t="s">
        <v>22</v>
      </c>
      <c r="S416" s="152"/>
    </row>
    <row r="417" spans="1:19" x14ac:dyDescent="0.25">
      <c r="A417" s="132"/>
      <c r="B417" s="147"/>
      <c r="C417" s="129">
        <f>Ведомость!$C$10</f>
        <v>0</v>
      </c>
      <c r="D417" s="129">
        <f>Ведомость!$D$10</f>
        <v>0</v>
      </c>
      <c r="E417" s="129">
        <f>Ведомость!$E$10</f>
        <v>0</v>
      </c>
      <c r="F417" s="129">
        <f>Ведомость!$F$10</f>
        <v>0</v>
      </c>
      <c r="G417" s="129">
        <f>Ведомость!$G$10</f>
        <v>0</v>
      </c>
      <c r="H417" s="129">
        <f>Ведомость!$H$10</f>
        <v>0</v>
      </c>
      <c r="I417" s="129">
        <f>Ведомость!$I$10</f>
        <v>0</v>
      </c>
      <c r="J417" s="129">
        <f>Ведомость!$J$10</f>
        <v>0</v>
      </c>
      <c r="K417" s="129">
        <f>Ведомость!$K$10</f>
        <v>0</v>
      </c>
      <c r="L417" s="129">
        <f>Ведомость!$L$10</f>
        <v>0</v>
      </c>
      <c r="M417" s="129">
        <f>Ведомость!$M$10</f>
        <v>0</v>
      </c>
      <c r="N417" s="129">
        <f>Ведомость!$N$10</f>
        <v>0</v>
      </c>
      <c r="O417" s="129">
        <f>Ведомость!$O$10</f>
        <v>0</v>
      </c>
      <c r="P417" s="129">
        <f>Ведомость!$P$10</f>
        <v>0</v>
      </c>
      <c r="Q417" s="129">
        <f>Ведомость!$Q$10</f>
        <v>0</v>
      </c>
      <c r="R417" s="153" t="s">
        <v>23</v>
      </c>
      <c r="S417" s="155" t="s">
        <v>25</v>
      </c>
    </row>
    <row r="418" spans="1:19" ht="62.25" customHeight="1" thickBot="1" x14ac:dyDescent="0.3">
      <c r="A418" s="133"/>
      <c r="B418" s="148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54"/>
      <c r="S418" s="156"/>
    </row>
    <row r="419" spans="1:19" ht="15.75" thickBot="1" x14ac:dyDescent="0.3">
      <c r="A419" s="58">
        <f>Ведомость!A37</f>
        <v>26</v>
      </c>
      <c r="B419" s="22">
        <f>Ведомость!B37</f>
        <v>0</v>
      </c>
      <c r="C419" s="59">
        <f>Ведомость!C37</f>
        <v>0</v>
      </c>
      <c r="D419" s="12">
        <f>Ведомость!D37</f>
        <v>0</v>
      </c>
      <c r="E419" s="12">
        <f>Ведомость!E37</f>
        <v>0</v>
      </c>
      <c r="F419" s="12">
        <f>Ведомость!F37</f>
        <v>0</v>
      </c>
      <c r="G419" s="12">
        <f>Ведомость!G37</f>
        <v>0</v>
      </c>
      <c r="H419" s="12">
        <f>Ведомость!H37</f>
        <v>0</v>
      </c>
      <c r="I419" s="12">
        <f>Ведомость!I37</f>
        <v>0</v>
      </c>
      <c r="J419" s="12">
        <f>Ведомость!J37</f>
        <v>0</v>
      </c>
      <c r="K419" s="12">
        <f>Ведомость!K37</f>
        <v>0</v>
      </c>
      <c r="L419" s="12">
        <f>Ведомость!L37</f>
        <v>0</v>
      </c>
      <c r="M419" s="12">
        <f>Ведомость!M37</f>
        <v>0</v>
      </c>
      <c r="N419" s="12">
        <f>Ведомость!N37</f>
        <v>0</v>
      </c>
      <c r="O419" s="12">
        <f>Ведомость!O37</f>
        <v>0</v>
      </c>
      <c r="P419" s="12">
        <f>Ведомость!P37</f>
        <v>0</v>
      </c>
      <c r="Q419" s="13">
        <f>Ведомость!Q37</f>
        <v>0</v>
      </c>
      <c r="R419" s="11">
        <f>Ведомость!R37</f>
        <v>0</v>
      </c>
      <c r="S419" s="14">
        <f>Ведомость!S37</f>
        <v>0</v>
      </c>
    </row>
    <row r="421" spans="1:19" x14ac:dyDescent="0.25">
      <c r="B421" s="10" t="s">
        <v>18</v>
      </c>
      <c r="C421" s="120"/>
      <c r="D421" s="120"/>
      <c r="E421" s="120"/>
      <c r="F421" s="120"/>
      <c r="G421" s="120"/>
      <c r="H421" s="120"/>
      <c r="I421" s="118">
        <f>Ведомость!$C$7</f>
        <v>0</v>
      </c>
      <c r="J421" s="118"/>
      <c r="K421" s="118"/>
      <c r="L421" s="118"/>
      <c r="M421" s="118"/>
      <c r="N421" s="118"/>
      <c r="O421" s="118"/>
      <c r="P421" s="118"/>
      <c r="Q421" s="118"/>
    </row>
    <row r="423" spans="1:19" x14ac:dyDescent="0.25">
      <c r="B423" s="10" t="s">
        <v>44</v>
      </c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5" spans="1:19" x14ac:dyDescent="0.25">
      <c r="A425" s="64"/>
      <c r="B425" s="65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4"/>
      <c r="S425" s="64"/>
    </row>
    <row r="426" spans="1:19" x14ac:dyDescent="0.25">
      <c r="A426" s="2"/>
      <c r="B426" s="9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2"/>
      <c r="S426" s="2"/>
    </row>
    <row r="428" spans="1:19" ht="15.75" x14ac:dyDescent="0.25">
      <c r="A428" s="125" t="s">
        <v>0</v>
      </c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</row>
    <row r="429" spans="1:19" ht="15.75" x14ac:dyDescent="0.25">
      <c r="A429" s="126" t="s">
        <v>1</v>
      </c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</row>
    <row r="430" spans="1:19" ht="15.75" x14ac:dyDescent="0.25">
      <c r="A430" s="126" t="s">
        <v>2</v>
      </c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</row>
    <row r="431" spans="1:19" x14ac:dyDescent="0.25">
      <c r="A431" s="9"/>
      <c r="B431" s="9" t="s">
        <v>3</v>
      </c>
      <c r="C431" s="127">
        <f>Ведомость!$C$5</f>
        <v>0</v>
      </c>
      <c r="D431" s="127"/>
      <c r="E431" s="127"/>
      <c r="F431" s="1"/>
      <c r="G431" s="128" t="s">
        <v>4</v>
      </c>
      <c r="H431" s="128"/>
      <c r="I431" s="128"/>
      <c r="J431" s="127" t="str">
        <f>Ведомость!$J$5</f>
        <v>Январь</v>
      </c>
      <c r="K431" s="127"/>
      <c r="L431" s="127"/>
      <c r="M431" s="127"/>
      <c r="P431" s="141" t="s">
        <v>5</v>
      </c>
      <c r="Q431" s="141"/>
      <c r="R431" s="57">
        <f>Ведомость!$R$5</f>
        <v>0</v>
      </c>
    </row>
    <row r="432" spans="1:19" ht="15.75" thickBot="1" x14ac:dyDescent="0.3"/>
    <row r="433" spans="1:19" ht="15.75" thickBot="1" x14ac:dyDescent="0.3">
      <c r="A433" s="131" t="s">
        <v>19</v>
      </c>
      <c r="B433" s="146" t="s">
        <v>20</v>
      </c>
      <c r="C433" s="149" t="s">
        <v>21</v>
      </c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1"/>
      <c r="R433" s="149" t="s">
        <v>22</v>
      </c>
      <c r="S433" s="152"/>
    </row>
    <row r="434" spans="1:19" x14ac:dyDescent="0.25">
      <c r="A434" s="132"/>
      <c r="B434" s="147"/>
      <c r="C434" s="129">
        <f>Ведомость!$C$10</f>
        <v>0</v>
      </c>
      <c r="D434" s="129">
        <f>Ведомость!$D$10</f>
        <v>0</v>
      </c>
      <c r="E434" s="129">
        <f>Ведомость!$E$10</f>
        <v>0</v>
      </c>
      <c r="F434" s="129">
        <f>Ведомость!$F$10</f>
        <v>0</v>
      </c>
      <c r="G434" s="129">
        <f>Ведомость!$G$10</f>
        <v>0</v>
      </c>
      <c r="H434" s="129">
        <f>Ведомость!$H$10</f>
        <v>0</v>
      </c>
      <c r="I434" s="129">
        <f>Ведомость!$I$10</f>
        <v>0</v>
      </c>
      <c r="J434" s="129">
        <f>Ведомость!$J$10</f>
        <v>0</v>
      </c>
      <c r="K434" s="129">
        <f>Ведомость!$K$10</f>
        <v>0</v>
      </c>
      <c r="L434" s="129">
        <f>Ведомость!$L$10</f>
        <v>0</v>
      </c>
      <c r="M434" s="129">
        <f>Ведомость!$M$10</f>
        <v>0</v>
      </c>
      <c r="N434" s="129">
        <f>Ведомость!$N$10</f>
        <v>0</v>
      </c>
      <c r="O434" s="129">
        <f>Ведомость!$O$10</f>
        <v>0</v>
      </c>
      <c r="P434" s="129">
        <f>Ведомость!$P$10</f>
        <v>0</v>
      </c>
      <c r="Q434" s="129">
        <f>Ведомость!$Q$10</f>
        <v>0</v>
      </c>
      <c r="R434" s="153" t="s">
        <v>23</v>
      </c>
      <c r="S434" s="155" t="s">
        <v>25</v>
      </c>
    </row>
    <row r="435" spans="1:19" ht="60.75" customHeight="1" thickBot="1" x14ac:dyDescent="0.3">
      <c r="A435" s="133"/>
      <c r="B435" s="148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54"/>
      <c r="S435" s="156"/>
    </row>
    <row r="436" spans="1:19" ht="15.75" thickBot="1" x14ac:dyDescent="0.3">
      <c r="A436" s="58">
        <f>Ведомость!A38</f>
        <v>27</v>
      </c>
      <c r="B436" s="22">
        <f>Ведомость!B38</f>
        <v>0</v>
      </c>
      <c r="C436" s="67">
        <f>Ведомость!C38</f>
        <v>0</v>
      </c>
      <c r="D436" s="67">
        <f>Ведомость!D38</f>
        <v>0</v>
      </c>
      <c r="E436" s="67">
        <f>Ведомость!E38</f>
        <v>0</v>
      </c>
      <c r="F436" s="67">
        <f>Ведомость!F38</f>
        <v>0</v>
      </c>
      <c r="G436" s="67">
        <f>Ведомость!G38</f>
        <v>0</v>
      </c>
      <c r="H436" s="67">
        <f>Ведомость!H38</f>
        <v>0</v>
      </c>
      <c r="I436" s="67">
        <f>Ведомость!I38</f>
        <v>0</v>
      </c>
      <c r="J436" s="67">
        <f>Ведомость!J38</f>
        <v>0</v>
      </c>
      <c r="K436" s="67">
        <f>Ведомость!K38</f>
        <v>0</v>
      </c>
      <c r="L436" s="67">
        <f>Ведомость!L38</f>
        <v>0</v>
      </c>
      <c r="M436" s="67">
        <f>Ведомость!M38</f>
        <v>0</v>
      </c>
      <c r="N436" s="67">
        <f>Ведомость!N38</f>
        <v>0</v>
      </c>
      <c r="O436" s="67">
        <f>Ведомость!O38</f>
        <v>0</v>
      </c>
      <c r="P436" s="67">
        <f>Ведомость!P38</f>
        <v>0</v>
      </c>
      <c r="Q436" s="67">
        <f>Ведомость!Q38</f>
        <v>0</v>
      </c>
      <c r="R436" s="58">
        <f>Ведомость!R38</f>
        <v>0</v>
      </c>
      <c r="S436" s="68">
        <f>Ведомость!S38</f>
        <v>0</v>
      </c>
    </row>
    <row r="438" spans="1:19" x14ac:dyDescent="0.25">
      <c r="B438" s="10" t="s">
        <v>18</v>
      </c>
      <c r="C438" s="120"/>
      <c r="D438" s="120"/>
      <c r="E438" s="120"/>
      <c r="F438" s="120"/>
      <c r="G438" s="120"/>
      <c r="H438" s="120"/>
      <c r="I438" s="118">
        <f>Ведомость!$C$7</f>
        <v>0</v>
      </c>
      <c r="J438" s="118"/>
      <c r="K438" s="118"/>
      <c r="L438" s="118"/>
      <c r="M438" s="118"/>
      <c r="N438" s="118"/>
      <c r="O438" s="118"/>
      <c r="P438" s="118"/>
      <c r="Q438" s="118"/>
    </row>
    <row r="440" spans="1:19" x14ac:dyDescent="0.25">
      <c r="B440" s="10" t="s">
        <v>44</v>
      </c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</row>
    <row r="442" spans="1:19" x14ac:dyDescent="0.25">
      <c r="A442" s="64"/>
      <c r="B442" s="65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4"/>
      <c r="S442" s="64"/>
    </row>
    <row r="443" spans="1:19" ht="15.75" x14ac:dyDescent="0.25">
      <c r="A443" s="125" t="s">
        <v>0</v>
      </c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</row>
    <row r="444" spans="1:19" ht="15.75" x14ac:dyDescent="0.25">
      <c r="A444" s="126" t="s">
        <v>1</v>
      </c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</row>
    <row r="445" spans="1:19" ht="15.75" x14ac:dyDescent="0.25">
      <c r="A445" s="126" t="s">
        <v>2</v>
      </c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</row>
    <row r="446" spans="1:19" x14ac:dyDescent="0.25">
      <c r="A446" s="9"/>
      <c r="B446" s="9" t="s">
        <v>3</v>
      </c>
      <c r="C446" s="127">
        <f>Ведомость!$C$5</f>
        <v>0</v>
      </c>
      <c r="D446" s="127"/>
      <c r="E446" s="127"/>
      <c r="F446" s="1"/>
      <c r="G446" s="128" t="s">
        <v>4</v>
      </c>
      <c r="H446" s="128"/>
      <c r="I446" s="128"/>
      <c r="J446" s="127" t="str">
        <f>Ведомость!$J$5</f>
        <v>Январь</v>
      </c>
      <c r="K446" s="127"/>
      <c r="L446" s="127"/>
      <c r="M446" s="127"/>
      <c r="P446" s="141" t="s">
        <v>5</v>
      </c>
      <c r="Q446" s="141"/>
      <c r="R446" s="57">
        <f>Ведомость!$R$5</f>
        <v>0</v>
      </c>
    </row>
    <row r="447" spans="1:19" ht="15.75" thickBot="1" x14ac:dyDescent="0.3"/>
    <row r="448" spans="1:19" ht="15.75" thickBot="1" x14ac:dyDescent="0.3">
      <c r="A448" s="131" t="s">
        <v>19</v>
      </c>
      <c r="B448" s="146" t="s">
        <v>20</v>
      </c>
      <c r="C448" s="149" t="s">
        <v>21</v>
      </c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1"/>
      <c r="R448" s="149" t="s">
        <v>22</v>
      </c>
      <c r="S448" s="152"/>
    </row>
    <row r="449" spans="1:19" x14ac:dyDescent="0.25">
      <c r="A449" s="132"/>
      <c r="B449" s="147"/>
      <c r="C449" s="129">
        <f>Ведомость!$C$10</f>
        <v>0</v>
      </c>
      <c r="D449" s="129">
        <f>Ведомость!$D$10</f>
        <v>0</v>
      </c>
      <c r="E449" s="129">
        <f>Ведомость!$E$10</f>
        <v>0</v>
      </c>
      <c r="F449" s="129">
        <f>Ведомость!$F$10</f>
        <v>0</v>
      </c>
      <c r="G449" s="129">
        <f>Ведомость!$G$10</f>
        <v>0</v>
      </c>
      <c r="H449" s="129">
        <f>Ведомость!$H$10</f>
        <v>0</v>
      </c>
      <c r="I449" s="129">
        <f>Ведомость!$I$10</f>
        <v>0</v>
      </c>
      <c r="J449" s="129">
        <f>Ведомость!$J$10</f>
        <v>0</v>
      </c>
      <c r="K449" s="129">
        <f>Ведомость!$K$10</f>
        <v>0</v>
      </c>
      <c r="L449" s="129">
        <f>Ведомость!$L$10</f>
        <v>0</v>
      </c>
      <c r="M449" s="129">
        <f>Ведомость!$M$10</f>
        <v>0</v>
      </c>
      <c r="N449" s="129">
        <f>Ведомость!$N$10</f>
        <v>0</v>
      </c>
      <c r="O449" s="129">
        <f>Ведомость!$O$10</f>
        <v>0</v>
      </c>
      <c r="P449" s="129">
        <f>Ведомость!$P$10</f>
        <v>0</v>
      </c>
      <c r="Q449" s="129">
        <f>Ведомость!$Q$10</f>
        <v>0</v>
      </c>
      <c r="R449" s="153" t="s">
        <v>23</v>
      </c>
      <c r="S449" s="155" t="s">
        <v>25</v>
      </c>
    </row>
    <row r="450" spans="1:19" ht="61.5" customHeight="1" thickBot="1" x14ac:dyDescent="0.3">
      <c r="A450" s="133"/>
      <c r="B450" s="148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54"/>
      <c r="S450" s="156"/>
    </row>
    <row r="451" spans="1:19" ht="15.75" thickBot="1" x14ac:dyDescent="0.3">
      <c r="A451" s="58">
        <f>Ведомость!A39</f>
        <v>28</v>
      </c>
      <c r="B451" s="22">
        <f>Ведомость!B39</f>
        <v>0</v>
      </c>
      <c r="C451" s="59">
        <f>Ведомость!C39</f>
        <v>0</v>
      </c>
      <c r="D451" s="12">
        <f>Ведомость!D39</f>
        <v>0</v>
      </c>
      <c r="E451" s="12">
        <f>Ведомость!E39</f>
        <v>0</v>
      </c>
      <c r="F451" s="12">
        <f>Ведомость!F39</f>
        <v>0</v>
      </c>
      <c r="G451" s="12">
        <f>Ведомость!G39</f>
        <v>0</v>
      </c>
      <c r="H451" s="12">
        <f>Ведомость!H39</f>
        <v>0</v>
      </c>
      <c r="I451" s="12">
        <f>Ведомость!I39</f>
        <v>0</v>
      </c>
      <c r="J451" s="12">
        <f>Ведомость!J39</f>
        <v>0</v>
      </c>
      <c r="K451" s="12">
        <f>Ведомость!K39</f>
        <v>0</v>
      </c>
      <c r="L451" s="12">
        <f>Ведомость!L39</f>
        <v>0</v>
      </c>
      <c r="M451" s="12">
        <f>Ведомость!M39</f>
        <v>0</v>
      </c>
      <c r="N451" s="12">
        <f>Ведомость!N39</f>
        <v>0</v>
      </c>
      <c r="O451" s="12">
        <f>Ведомость!O39</f>
        <v>0</v>
      </c>
      <c r="P451" s="12">
        <f>Ведомость!P39</f>
        <v>0</v>
      </c>
      <c r="Q451" s="13">
        <f>Ведомость!Q39</f>
        <v>0</v>
      </c>
      <c r="R451" s="11">
        <f>Ведомость!R39</f>
        <v>0</v>
      </c>
      <c r="S451" s="14">
        <f>Ведомость!S39</f>
        <v>0</v>
      </c>
    </row>
    <row r="453" spans="1:19" x14ac:dyDescent="0.25">
      <c r="B453" s="10" t="s">
        <v>18</v>
      </c>
      <c r="C453" s="120"/>
      <c r="D453" s="120"/>
      <c r="E453" s="120"/>
      <c r="F453" s="120"/>
      <c r="G453" s="120"/>
      <c r="H453" s="120"/>
      <c r="I453" s="118">
        <f>Ведомость!$C$7</f>
        <v>0</v>
      </c>
      <c r="J453" s="118"/>
      <c r="K453" s="118"/>
      <c r="L453" s="118"/>
      <c r="M453" s="118"/>
      <c r="N453" s="118"/>
      <c r="O453" s="118"/>
      <c r="P453" s="118"/>
      <c r="Q453" s="118"/>
    </row>
    <row r="455" spans="1:19" x14ac:dyDescent="0.25">
      <c r="B455" s="10" t="s">
        <v>44</v>
      </c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</row>
    <row r="457" spans="1:19" x14ac:dyDescent="0.25">
      <c r="A457" s="64"/>
      <c r="B457" s="65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4"/>
      <c r="S457" s="64"/>
    </row>
    <row r="460" spans="1:19" ht="15.75" x14ac:dyDescent="0.25">
      <c r="A460" s="125" t="s">
        <v>0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</row>
    <row r="461" spans="1:19" ht="15.75" x14ac:dyDescent="0.25">
      <c r="A461" s="126" t="s">
        <v>1</v>
      </c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</row>
    <row r="462" spans="1:19" ht="15.75" x14ac:dyDescent="0.25">
      <c r="A462" s="126" t="s">
        <v>2</v>
      </c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</row>
    <row r="463" spans="1:19" x14ac:dyDescent="0.25">
      <c r="A463" s="9"/>
      <c r="B463" s="9" t="s">
        <v>3</v>
      </c>
      <c r="C463" s="127">
        <f>Ведомость!$C$5</f>
        <v>0</v>
      </c>
      <c r="D463" s="127"/>
      <c r="E463" s="127"/>
      <c r="F463" s="1"/>
      <c r="G463" s="128" t="s">
        <v>4</v>
      </c>
      <c r="H463" s="128"/>
      <c r="I463" s="128"/>
      <c r="J463" s="127" t="str">
        <f>Ведомость!$J$5</f>
        <v>Январь</v>
      </c>
      <c r="K463" s="127"/>
      <c r="L463" s="127"/>
      <c r="M463" s="127"/>
      <c r="P463" s="141" t="s">
        <v>5</v>
      </c>
      <c r="Q463" s="141"/>
      <c r="R463" s="57">
        <f>Ведомость!$R$5</f>
        <v>0</v>
      </c>
    </row>
    <row r="464" spans="1:19" ht="15.75" thickBot="1" x14ac:dyDescent="0.3"/>
    <row r="465" spans="1:19" ht="15.75" thickBot="1" x14ac:dyDescent="0.3">
      <c r="A465" s="131" t="s">
        <v>19</v>
      </c>
      <c r="B465" s="146" t="s">
        <v>20</v>
      </c>
      <c r="C465" s="149" t="s">
        <v>21</v>
      </c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1"/>
      <c r="R465" s="149" t="s">
        <v>22</v>
      </c>
      <c r="S465" s="152"/>
    </row>
    <row r="466" spans="1:19" x14ac:dyDescent="0.25">
      <c r="A466" s="132"/>
      <c r="B466" s="147"/>
      <c r="C466" s="129">
        <f>Ведомость!$C$10</f>
        <v>0</v>
      </c>
      <c r="D466" s="129">
        <f>Ведомость!$D$10</f>
        <v>0</v>
      </c>
      <c r="E466" s="129">
        <f>Ведомость!$E$10</f>
        <v>0</v>
      </c>
      <c r="F466" s="129">
        <f>Ведомость!$F$10</f>
        <v>0</v>
      </c>
      <c r="G466" s="129">
        <f>Ведомость!$G$10</f>
        <v>0</v>
      </c>
      <c r="H466" s="129">
        <f>Ведомость!$H$10</f>
        <v>0</v>
      </c>
      <c r="I466" s="129">
        <f>Ведомость!$I$10</f>
        <v>0</v>
      </c>
      <c r="J466" s="129">
        <f>Ведомость!$J$10</f>
        <v>0</v>
      </c>
      <c r="K466" s="129">
        <f>Ведомость!$K$10</f>
        <v>0</v>
      </c>
      <c r="L466" s="129">
        <f>Ведомость!$L$10</f>
        <v>0</v>
      </c>
      <c r="M466" s="129">
        <f>Ведомость!$M$10</f>
        <v>0</v>
      </c>
      <c r="N466" s="129">
        <f>Ведомость!$N$10</f>
        <v>0</v>
      </c>
      <c r="O466" s="129">
        <f>Ведомость!$O$10</f>
        <v>0</v>
      </c>
      <c r="P466" s="129">
        <f>Ведомость!$P$10</f>
        <v>0</v>
      </c>
      <c r="Q466" s="129">
        <f>Ведомость!$Q$10</f>
        <v>0</v>
      </c>
      <c r="R466" s="153" t="s">
        <v>23</v>
      </c>
      <c r="S466" s="155" t="s">
        <v>25</v>
      </c>
    </row>
    <row r="467" spans="1:19" ht="61.5" customHeight="1" thickBot="1" x14ac:dyDescent="0.3">
      <c r="A467" s="133"/>
      <c r="B467" s="148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54"/>
      <c r="S467" s="156"/>
    </row>
    <row r="468" spans="1:19" ht="15.75" thickBot="1" x14ac:dyDescent="0.3">
      <c r="A468" s="58">
        <f>Ведомость!A40</f>
        <v>29</v>
      </c>
      <c r="B468" s="22">
        <f>Ведомость!B40</f>
        <v>0</v>
      </c>
      <c r="C468" s="59">
        <f>Ведомость!C40</f>
        <v>0</v>
      </c>
      <c r="D468" s="12">
        <f>Ведомость!D40</f>
        <v>0</v>
      </c>
      <c r="E468" s="12">
        <f>Ведомость!E40</f>
        <v>0</v>
      </c>
      <c r="F468" s="12">
        <f>Ведомость!F40</f>
        <v>0</v>
      </c>
      <c r="G468" s="12">
        <f>Ведомость!G40</f>
        <v>0</v>
      </c>
      <c r="H468" s="12">
        <f>Ведомость!H40</f>
        <v>0</v>
      </c>
      <c r="I468" s="12">
        <f>Ведомость!I40</f>
        <v>0</v>
      </c>
      <c r="J468" s="12">
        <f>Ведомость!J40</f>
        <v>0</v>
      </c>
      <c r="K468" s="12">
        <f>Ведомость!K40</f>
        <v>0</v>
      </c>
      <c r="L468" s="12">
        <f>Ведомость!L40</f>
        <v>0</v>
      </c>
      <c r="M468" s="12">
        <f>Ведомость!M40</f>
        <v>0</v>
      </c>
      <c r="N468" s="12">
        <f>Ведомость!N40</f>
        <v>0</v>
      </c>
      <c r="O468" s="12">
        <f>Ведомость!O40</f>
        <v>0</v>
      </c>
      <c r="P468" s="12">
        <f>Ведомость!P40</f>
        <v>0</v>
      </c>
      <c r="Q468" s="13">
        <f>Ведомость!Q40</f>
        <v>0</v>
      </c>
      <c r="R468" s="11">
        <f>Ведомость!R40</f>
        <v>0</v>
      </c>
      <c r="S468" s="14">
        <f>Ведомость!S40</f>
        <v>0</v>
      </c>
    </row>
    <row r="470" spans="1:19" x14ac:dyDescent="0.25">
      <c r="B470" s="10" t="s">
        <v>18</v>
      </c>
      <c r="C470" s="120"/>
      <c r="D470" s="120"/>
      <c r="E470" s="120"/>
      <c r="F470" s="120"/>
      <c r="G470" s="120"/>
      <c r="H470" s="120"/>
      <c r="I470" s="118">
        <f>Ведомость!$C$7</f>
        <v>0</v>
      </c>
      <c r="J470" s="118"/>
      <c r="K470" s="118"/>
      <c r="L470" s="118"/>
      <c r="M470" s="118"/>
      <c r="N470" s="118"/>
      <c r="O470" s="118"/>
      <c r="P470" s="118"/>
      <c r="Q470" s="118"/>
    </row>
    <row r="472" spans="1:19" x14ac:dyDescent="0.25">
      <c r="B472" s="10" t="s">
        <v>44</v>
      </c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</row>
    <row r="474" spans="1:19" x14ac:dyDescent="0.25">
      <c r="A474" s="64"/>
      <c r="B474" s="65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4"/>
      <c r="S474" s="64"/>
    </row>
    <row r="477" spans="1:19" ht="15.75" x14ac:dyDescent="0.25">
      <c r="A477" s="125" t="s">
        <v>0</v>
      </c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</row>
    <row r="478" spans="1:19" ht="15.75" x14ac:dyDescent="0.25">
      <c r="A478" s="126" t="s">
        <v>1</v>
      </c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</row>
    <row r="479" spans="1:19" ht="15.75" x14ac:dyDescent="0.25">
      <c r="A479" s="126" t="s">
        <v>2</v>
      </c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</row>
    <row r="480" spans="1:19" x14ac:dyDescent="0.25">
      <c r="A480" s="9"/>
      <c r="B480" s="9" t="s">
        <v>3</v>
      </c>
      <c r="C480" s="127">
        <f>Ведомость!$C$5</f>
        <v>0</v>
      </c>
      <c r="D480" s="127"/>
      <c r="E480" s="127"/>
      <c r="F480" s="1"/>
      <c r="G480" s="128" t="s">
        <v>4</v>
      </c>
      <c r="H480" s="128"/>
      <c r="I480" s="128"/>
      <c r="J480" s="127" t="str">
        <f>Ведомость!$J$5</f>
        <v>Январь</v>
      </c>
      <c r="K480" s="127"/>
      <c r="L480" s="127"/>
      <c r="M480" s="127"/>
      <c r="P480" s="141" t="s">
        <v>5</v>
      </c>
      <c r="Q480" s="141"/>
      <c r="R480" s="57">
        <f>Ведомость!$R$5</f>
        <v>0</v>
      </c>
    </row>
    <row r="481" spans="1:19" ht="15.75" thickBot="1" x14ac:dyDescent="0.3"/>
    <row r="482" spans="1:19" ht="15.75" thickBot="1" x14ac:dyDescent="0.3">
      <c r="A482" s="131" t="s">
        <v>19</v>
      </c>
      <c r="B482" s="146" t="s">
        <v>20</v>
      </c>
      <c r="C482" s="149" t="s">
        <v>21</v>
      </c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1"/>
      <c r="R482" s="149" t="s">
        <v>22</v>
      </c>
      <c r="S482" s="152"/>
    </row>
    <row r="483" spans="1:19" x14ac:dyDescent="0.25">
      <c r="A483" s="132"/>
      <c r="B483" s="147"/>
      <c r="C483" s="129">
        <f>Ведомость!$C$10</f>
        <v>0</v>
      </c>
      <c r="D483" s="129">
        <f>Ведомость!$D$10</f>
        <v>0</v>
      </c>
      <c r="E483" s="129">
        <f>Ведомость!$E$10</f>
        <v>0</v>
      </c>
      <c r="F483" s="129">
        <f>Ведомость!$F$10</f>
        <v>0</v>
      </c>
      <c r="G483" s="129">
        <f>Ведомость!$G$10</f>
        <v>0</v>
      </c>
      <c r="H483" s="129">
        <f>Ведомость!$H$10</f>
        <v>0</v>
      </c>
      <c r="I483" s="129">
        <f>Ведомость!$I$10</f>
        <v>0</v>
      </c>
      <c r="J483" s="129">
        <f>Ведомость!$J$10</f>
        <v>0</v>
      </c>
      <c r="K483" s="129">
        <f>Ведомость!$K$10</f>
        <v>0</v>
      </c>
      <c r="L483" s="129">
        <f>Ведомость!$L$10</f>
        <v>0</v>
      </c>
      <c r="M483" s="129">
        <f>Ведомость!$M$10</f>
        <v>0</v>
      </c>
      <c r="N483" s="129">
        <f>Ведомость!$N$10</f>
        <v>0</v>
      </c>
      <c r="O483" s="129">
        <f>Ведомость!$O$10</f>
        <v>0</v>
      </c>
      <c r="P483" s="129">
        <f>Ведомость!$P$10</f>
        <v>0</v>
      </c>
      <c r="Q483" s="129">
        <f>Ведомость!$Q$10</f>
        <v>0</v>
      </c>
      <c r="R483" s="153" t="s">
        <v>23</v>
      </c>
      <c r="S483" s="155" t="s">
        <v>25</v>
      </c>
    </row>
    <row r="484" spans="1:19" ht="61.5" customHeight="1" thickBot="1" x14ac:dyDescent="0.3">
      <c r="A484" s="133"/>
      <c r="B484" s="148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54"/>
      <c r="S484" s="156"/>
    </row>
    <row r="485" spans="1:19" ht="15.75" thickBot="1" x14ac:dyDescent="0.3">
      <c r="A485" s="58">
        <f>Ведомость!A41</f>
        <v>30</v>
      </c>
      <c r="B485" s="22">
        <f>Ведомость!B41</f>
        <v>0</v>
      </c>
      <c r="C485" s="59">
        <f>Ведомость!C41</f>
        <v>0</v>
      </c>
      <c r="D485" s="12">
        <f>Ведомость!D41</f>
        <v>0</v>
      </c>
      <c r="E485" s="12">
        <f>Ведомость!E41</f>
        <v>0</v>
      </c>
      <c r="F485" s="12">
        <f>Ведомость!F41</f>
        <v>0</v>
      </c>
      <c r="G485" s="12">
        <f>Ведомость!G41</f>
        <v>0</v>
      </c>
      <c r="H485" s="12">
        <f>Ведомость!H41</f>
        <v>0</v>
      </c>
      <c r="I485" s="12">
        <f>Ведомость!I41</f>
        <v>0</v>
      </c>
      <c r="J485" s="12">
        <f>Ведомость!J41</f>
        <v>0</v>
      </c>
      <c r="K485" s="12">
        <f>Ведомость!K41</f>
        <v>0</v>
      </c>
      <c r="L485" s="12">
        <f>Ведомость!L41</f>
        <v>0</v>
      </c>
      <c r="M485" s="12">
        <f>Ведомость!M41</f>
        <v>0</v>
      </c>
      <c r="N485" s="12">
        <f>Ведомость!N41</f>
        <v>0</v>
      </c>
      <c r="O485" s="12">
        <f>Ведомость!O41</f>
        <v>0</v>
      </c>
      <c r="P485" s="12">
        <f>Ведомость!P41</f>
        <v>0</v>
      </c>
      <c r="Q485" s="13">
        <f>Ведомость!Q41</f>
        <v>0</v>
      </c>
      <c r="R485" s="11">
        <f>Ведомость!R41</f>
        <v>0</v>
      </c>
      <c r="S485" s="14">
        <f>Ведомость!S41</f>
        <v>0</v>
      </c>
    </row>
    <row r="487" spans="1:19" x14ac:dyDescent="0.25">
      <c r="B487" s="10" t="s">
        <v>18</v>
      </c>
      <c r="C487" s="120"/>
      <c r="D487" s="120"/>
      <c r="E487" s="120"/>
      <c r="F487" s="120"/>
      <c r="G487" s="120"/>
      <c r="H487" s="120"/>
      <c r="I487" s="118">
        <f>Ведомость!$C$7</f>
        <v>0</v>
      </c>
      <c r="J487" s="118"/>
      <c r="K487" s="118"/>
      <c r="L487" s="118"/>
      <c r="M487" s="118"/>
      <c r="N487" s="118"/>
      <c r="O487" s="118"/>
      <c r="P487" s="118"/>
      <c r="Q487" s="118"/>
    </row>
    <row r="489" spans="1:19" x14ac:dyDescent="0.25">
      <c r="B489" s="10" t="s">
        <v>44</v>
      </c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</row>
    <row r="491" spans="1:19" x14ac:dyDescent="0.25">
      <c r="A491" s="64"/>
      <c r="B491" s="65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4"/>
      <c r="S491" s="64"/>
    </row>
    <row r="492" spans="1:19" ht="15.75" x14ac:dyDescent="0.25">
      <c r="A492" s="125" t="s">
        <v>0</v>
      </c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</row>
    <row r="493" spans="1:19" ht="15.75" x14ac:dyDescent="0.25">
      <c r="A493" s="126" t="s">
        <v>1</v>
      </c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</row>
    <row r="494" spans="1:19" ht="15.75" x14ac:dyDescent="0.25">
      <c r="A494" s="126" t="s">
        <v>2</v>
      </c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</row>
    <row r="495" spans="1:19" x14ac:dyDescent="0.25">
      <c r="A495" s="9"/>
      <c r="B495" s="9" t="s">
        <v>3</v>
      </c>
      <c r="C495" s="127">
        <f>Ведомость!$C$5</f>
        <v>0</v>
      </c>
      <c r="D495" s="127"/>
      <c r="E495" s="127"/>
      <c r="F495" s="1"/>
      <c r="G495" s="128" t="s">
        <v>4</v>
      </c>
      <c r="H495" s="128"/>
      <c r="I495" s="128"/>
      <c r="J495" s="127" t="str">
        <f>Ведомость!$J$5</f>
        <v>Январь</v>
      </c>
      <c r="K495" s="127"/>
      <c r="L495" s="127"/>
      <c r="M495" s="127"/>
      <c r="P495" s="141" t="s">
        <v>5</v>
      </c>
      <c r="Q495" s="141"/>
      <c r="R495" s="57">
        <f>Ведомость!$R$5</f>
        <v>0</v>
      </c>
    </row>
    <row r="496" spans="1:19" ht="15.75" thickBot="1" x14ac:dyDescent="0.3"/>
    <row r="497" spans="1:19" ht="15.75" thickBot="1" x14ac:dyDescent="0.3">
      <c r="A497" s="131" t="s">
        <v>19</v>
      </c>
      <c r="B497" s="146" t="s">
        <v>20</v>
      </c>
      <c r="C497" s="149" t="s">
        <v>21</v>
      </c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1"/>
      <c r="R497" s="149" t="s">
        <v>22</v>
      </c>
      <c r="S497" s="152"/>
    </row>
    <row r="498" spans="1:19" x14ac:dyDescent="0.25">
      <c r="A498" s="132"/>
      <c r="B498" s="147"/>
      <c r="C498" s="129">
        <f>Ведомость!$C$10</f>
        <v>0</v>
      </c>
      <c r="D498" s="129">
        <f>Ведомость!$D$10</f>
        <v>0</v>
      </c>
      <c r="E498" s="129">
        <f>Ведомость!$E$10</f>
        <v>0</v>
      </c>
      <c r="F498" s="129">
        <f>Ведомость!$F$10</f>
        <v>0</v>
      </c>
      <c r="G498" s="129">
        <f>Ведомость!$G$10</f>
        <v>0</v>
      </c>
      <c r="H498" s="129">
        <f>Ведомость!$H$10</f>
        <v>0</v>
      </c>
      <c r="I498" s="129">
        <f>Ведомость!$I$10</f>
        <v>0</v>
      </c>
      <c r="J498" s="129">
        <f>Ведомость!$J$10</f>
        <v>0</v>
      </c>
      <c r="K498" s="129">
        <f>Ведомость!$K$10</f>
        <v>0</v>
      </c>
      <c r="L498" s="129">
        <f>Ведомость!$L$10</f>
        <v>0</v>
      </c>
      <c r="M498" s="129">
        <f>Ведомость!$M$10</f>
        <v>0</v>
      </c>
      <c r="N498" s="129">
        <f>Ведомость!$N$10</f>
        <v>0</v>
      </c>
      <c r="O498" s="129">
        <f>Ведомость!$O$10</f>
        <v>0</v>
      </c>
      <c r="P498" s="129">
        <f>Ведомость!$P$10</f>
        <v>0</v>
      </c>
      <c r="Q498" s="129">
        <f>Ведомость!$Q$10</f>
        <v>0</v>
      </c>
      <c r="R498" s="153" t="s">
        <v>23</v>
      </c>
      <c r="S498" s="155" t="s">
        <v>25</v>
      </c>
    </row>
    <row r="499" spans="1:19" ht="61.5" customHeight="1" thickBot="1" x14ac:dyDescent="0.3">
      <c r="A499" s="133"/>
      <c r="B499" s="148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54"/>
      <c r="S499" s="156"/>
    </row>
    <row r="500" spans="1:19" ht="15.75" thickBot="1" x14ac:dyDescent="0.3">
      <c r="A500" s="58">
        <f>Ведомость!A42</f>
        <v>31</v>
      </c>
      <c r="B500" s="22">
        <f>Ведомость!B72</f>
        <v>0</v>
      </c>
      <c r="C500" s="59">
        <f>Ведомость!C72</f>
        <v>0</v>
      </c>
      <c r="D500" s="12">
        <f>Ведомость!D72</f>
        <v>0</v>
      </c>
      <c r="E500" s="12">
        <f>Ведомость!E72</f>
        <v>0</v>
      </c>
      <c r="F500" s="12">
        <f>Ведомость!F72</f>
        <v>0</v>
      </c>
      <c r="G500" s="12">
        <f>Ведомость!G72</f>
        <v>0</v>
      </c>
      <c r="H500" s="12">
        <f>Ведомость!H72</f>
        <v>0</v>
      </c>
      <c r="I500" s="12">
        <f>Ведомость!I72</f>
        <v>0</v>
      </c>
      <c r="J500" s="12">
        <f>Ведомость!J72</f>
        <v>0</v>
      </c>
      <c r="K500" s="12">
        <f>Ведомость!K72</f>
        <v>0</v>
      </c>
      <c r="L500" s="12">
        <f>Ведомость!L72</f>
        <v>0</v>
      </c>
      <c r="M500" s="12">
        <f>Ведомость!M72</f>
        <v>0</v>
      </c>
      <c r="N500" s="12">
        <f>Ведомость!N72</f>
        <v>0</v>
      </c>
      <c r="O500" s="12">
        <f>Ведомость!O72</f>
        <v>0</v>
      </c>
      <c r="P500" s="12">
        <f>Ведомость!P72</f>
        <v>0</v>
      </c>
      <c r="Q500" s="13">
        <f>Ведомость!Q72</f>
        <v>0</v>
      </c>
      <c r="R500" s="11">
        <f>Ведомость!R72</f>
        <v>0</v>
      </c>
      <c r="S500" s="14">
        <f>Ведомость!S72</f>
        <v>0</v>
      </c>
    </row>
    <row r="502" spans="1:19" x14ac:dyDescent="0.25">
      <c r="B502" s="10" t="s">
        <v>18</v>
      </c>
      <c r="C502" s="120"/>
      <c r="D502" s="120"/>
      <c r="E502" s="120"/>
      <c r="F502" s="120"/>
      <c r="G502" s="120"/>
      <c r="H502" s="120"/>
      <c r="I502" s="118">
        <f>Ведомость!$C$7</f>
        <v>0</v>
      </c>
      <c r="J502" s="118"/>
      <c r="K502" s="118"/>
      <c r="L502" s="118"/>
      <c r="M502" s="118"/>
      <c r="N502" s="118"/>
      <c r="O502" s="118"/>
      <c r="P502" s="118"/>
      <c r="Q502" s="118"/>
    </row>
    <row r="504" spans="1:19" x14ac:dyDescent="0.25">
      <c r="B504" s="10" t="s">
        <v>44</v>
      </c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</row>
    <row r="506" spans="1:19" x14ac:dyDescent="0.25">
      <c r="A506" s="64"/>
      <c r="B506" s="65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4"/>
      <c r="S506" s="64"/>
    </row>
    <row r="509" spans="1:19" ht="15.75" x14ac:dyDescent="0.25">
      <c r="A509" s="125" t="s">
        <v>0</v>
      </c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</row>
    <row r="510" spans="1:19" ht="15.75" x14ac:dyDescent="0.25">
      <c r="A510" s="126" t="s">
        <v>1</v>
      </c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</row>
    <row r="511" spans="1:19" ht="15.75" x14ac:dyDescent="0.25">
      <c r="A511" s="126" t="s">
        <v>2</v>
      </c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</row>
    <row r="512" spans="1:19" x14ac:dyDescent="0.25">
      <c r="A512" s="9"/>
      <c r="B512" s="9" t="s">
        <v>3</v>
      </c>
      <c r="C512" s="127">
        <f>Ведомость!$C$5</f>
        <v>0</v>
      </c>
      <c r="D512" s="127"/>
      <c r="E512" s="127"/>
      <c r="F512" s="1"/>
      <c r="G512" s="128" t="s">
        <v>4</v>
      </c>
      <c r="H512" s="128"/>
      <c r="I512" s="128"/>
      <c r="J512" s="127" t="str">
        <f>Ведомость!$J$5</f>
        <v>Январь</v>
      </c>
      <c r="K512" s="127"/>
      <c r="L512" s="127"/>
      <c r="M512" s="127"/>
      <c r="P512" s="141" t="s">
        <v>5</v>
      </c>
      <c r="Q512" s="141"/>
      <c r="R512" s="57">
        <f>Ведомость!$R$5</f>
        <v>0</v>
      </c>
    </row>
    <row r="513" spans="1:19" ht="15.75" thickBot="1" x14ac:dyDescent="0.3"/>
    <row r="514" spans="1:19" ht="15.75" thickBot="1" x14ac:dyDescent="0.3">
      <c r="A514" s="131" t="s">
        <v>19</v>
      </c>
      <c r="B514" s="146" t="s">
        <v>20</v>
      </c>
      <c r="C514" s="149" t="s">
        <v>21</v>
      </c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1"/>
      <c r="R514" s="149" t="s">
        <v>22</v>
      </c>
      <c r="S514" s="152"/>
    </row>
    <row r="515" spans="1:19" x14ac:dyDescent="0.25">
      <c r="A515" s="132"/>
      <c r="B515" s="147"/>
      <c r="C515" s="129">
        <f>Ведомость!$C$10</f>
        <v>0</v>
      </c>
      <c r="D515" s="129">
        <f>Ведомость!$D$10</f>
        <v>0</v>
      </c>
      <c r="E515" s="129">
        <f>Ведомость!$E$10</f>
        <v>0</v>
      </c>
      <c r="F515" s="129">
        <f>Ведомость!$F$10</f>
        <v>0</v>
      </c>
      <c r="G515" s="129">
        <f>Ведомость!$G$10</f>
        <v>0</v>
      </c>
      <c r="H515" s="129">
        <f>Ведомость!$H$10</f>
        <v>0</v>
      </c>
      <c r="I515" s="129">
        <f>Ведомость!$I$10</f>
        <v>0</v>
      </c>
      <c r="J515" s="129">
        <f>Ведомость!$J$10</f>
        <v>0</v>
      </c>
      <c r="K515" s="129">
        <f>Ведомость!$K$10</f>
        <v>0</v>
      </c>
      <c r="L515" s="129">
        <f>Ведомость!$L$10</f>
        <v>0</v>
      </c>
      <c r="M515" s="129">
        <f>Ведомость!$M$10</f>
        <v>0</v>
      </c>
      <c r="N515" s="129">
        <f>Ведомость!$N$10</f>
        <v>0</v>
      </c>
      <c r="O515" s="129">
        <f>Ведомость!$O$10</f>
        <v>0</v>
      </c>
      <c r="P515" s="129">
        <f>Ведомость!$P$10</f>
        <v>0</v>
      </c>
      <c r="Q515" s="129">
        <f>Ведомость!$Q$10</f>
        <v>0</v>
      </c>
      <c r="R515" s="153" t="s">
        <v>23</v>
      </c>
      <c r="S515" s="155" t="s">
        <v>25</v>
      </c>
    </row>
    <row r="516" spans="1:19" ht="61.5" customHeight="1" thickBot="1" x14ac:dyDescent="0.3">
      <c r="A516" s="133"/>
      <c r="B516" s="148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54"/>
      <c r="S516" s="156"/>
    </row>
    <row r="517" spans="1:19" ht="15.75" thickBot="1" x14ac:dyDescent="0.3">
      <c r="A517" s="58">
        <f>Ведомость!A43</f>
        <v>32</v>
      </c>
      <c r="B517" s="22">
        <f>Ведомость!B43</f>
        <v>0</v>
      </c>
      <c r="C517" s="59">
        <f>Ведомость!C43</f>
        <v>0</v>
      </c>
      <c r="D517" s="12">
        <f>Ведомость!D43</f>
        <v>0</v>
      </c>
      <c r="E517" s="12">
        <f>Ведомость!E43</f>
        <v>0</v>
      </c>
      <c r="F517" s="12">
        <f>Ведомость!F43</f>
        <v>0</v>
      </c>
      <c r="G517" s="12">
        <f>Ведомость!G43</f>
        <v>0</v>
      </c>
      <c r="H517" s="12">
        <f>Ведомость!H43</f>
        <v>0</v>
      </c>
      <c r="I517" s="12">
        <f>Ведомость!I43</f>
        <v>0</v>
      </c>
      <c r="J517" s="12">
        <f>Ведомость!J43</f>
        <v>0</v>
      </c>
      <c r="K517" s="12">
        <f>Ведомость!K43</f>
        <v>0</v>
      </c>
      <c r="L517" s="12">
        <f>Ведомость!L43</f>
        <v>0</v>
      </c>
      <c r="M517" s="12">
        <f>Ведомость!M43</f>
        <v>0</v>
      </c>
      <c r="N517" s="12">
        <f>Ведомость!N43</f>
        <v>0</v>
      </c>
      <c r="O517" s="12">
        <f>Ведомость!O43</f>
        <v>0</v>
      </c>
      <c r="P517" s="12">
        <f>Ведомость!P43</f>
        <v>0</v>
      </c>
      <c r="Q517" s="13">
        <f>Ведомость!Q43</f>
        <v>0</v>
      </c>
      <c r="R517" s="11">
        <f>Ведомость!R43</f>
        <v>0</v>
      </c>
      <c r="S517" s="14">
        <f>Ведомость!S43</f>
        <v>0</v>
      </c>
    </row>
    <row r="519" spans="1:19" x14ac:dyDescent="0.25">
      <c r="B519" s="10" t="s">
        <v>18</v>
      </c>
      <c r="C519" s="120"/>
      <c r="D519" s="120"/>
      <c r="E519" s="120"/>
      <c r="F519" s="120"/>
      <c r="G519" s="120"/>
      <c r="H519" s="120"/>
      <c r="I519" s="118">
        <f>Ведомость!$C$7</f>
        <v>0</v>
      </c>
      <c r="J519" s="118"/>
      <c r="K519" s="118"/>
      <c r="L519" s="118"/>
      <c r="M519" s="118"/>
      <c r="N519" s="118"/>
      <c r="O519" s="118"/>
      <c r="P519" s="118"/>
      <c r="Q519" s="118"/>
    </row>
    <row r="521" spans="1:19" x14ac:dyDescent="0.25">
      <c r="B521" s="10" t="s">
        <v>44</v>
      </c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</row>
    <row r="523" spans="1:19" x14ac:dyDescent="0.25">
      <c r="A523" s="64"/>
      <c r="B523" s="65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4"/>
      <c r="S523" s="64"/>
    </row>
  </sheetData>
  <mergeCells count="992">
    <mergeCell ref="C521:Q521"/>
    <mergeCell ref="O515:O516"/>
    <mergeCell ref="P515:P516"/>
    <mergeCell ref="Q515:Q516"/>
    <mergeCell ref="R515:R516"/>
    <mergeCell ref="S515:S516"/>
    <mergeCell ref="C519:H519"/>
    <mergeCell ref="I519:Q519"/>
    <mergeCell ref="I515:I516"/>
    <mergeCell ref="J515:J516"/>
    <mergeCell ref="K515:K516"/>
    <mergeCell ref="L515:L516"/>
    <mergeCell ref="M515:M516"/>
    <mergeCell ref="N515:N516"/>
    <mergeCell ref="A514:A516"/>
    <mergeCell ref="B514:B516"/>
    <mergeCell ref="C514:Q514"/>
    <mergeCell ref="R514:S514"/>
    <mergeCell ref="C515:C516"/>
    <mergeCell ref="D515:D516"/>
    <mergeCell ref="E515:E516"/>
    <mergeCell ref="F515:F516"/>
    <mergeCell ref="G515:G516"/>
    <mergeCell ref="H515:H516"/>
    <mergeCell ref="C504:Q504"/>
    <mergeCell ref="A509:S509"/>
    <mergeCell ref="A510:S510"/>
    <mergeCell ref="A511:S511"/>
    <mergeCell ref="C512:E512"/>
    <mergeCell ref="G512:I512"/>
    <mergeCell ref="J512:M512"/>
    <mergeCell ref="P512:Q512"/>
    <mergeCell ref="O498:O499"/>
    <mergeCell ref="P498:P499"/>
    <mergeCell ref="Q498:Q499"/>
    <mergeCell ref="R498:R499"/>
    <mergeCell ref="S498:S499"/>
    <mergeCell ref="C502:H502"/>
    <mergeCell ref="I502:Q502"/>
    <mergeCell ref="I498:I499"/>
    <mergeCell ref="J498:J499"/>
    <mergeCell ref="K498:K499"/>
    <mergeCell ref="L498:L499"/>
    <mergeCell ref="M498:M499"/>
    <mergeCell ref="N498:N499"/>
    <mergeCell ref="A497:A499"/>
    <mergeCell ref="B497:B499"/>
    <mergeCell ref="C497:Q497"/>
    <mergeCell ref="C498:C499"/>
    <mergeCell ref="D498:D499"/>
    <mergeCell ref="E498:E499"/>
    <mergeCell ref="F498:F499"/>
    <mergeCell ref="G498:G499"/>
    <mergeCell ref="H498:H499"/>
    <mergeCell ref="C489:Q489"/>
    <mergeCell ref="A492:S492"/>
    <mergeCell ref="A493:S493"/>
    <mergeCell ref="A494:S494"/>
    <mergeCell ref="C495:E495"/>
    <mergeCell ref="G495:I495"/>
    <mergeCell ref="J495:M495"/>
    <mergeCell ref="P495:Q495"/>
    <mergeCell ref="C487:H487"/>
    <mergeCell ref="I487:Q487"/>
    <mergeCell ref="I483:I484"/>
    <mergeCell ref="J483:J484"/>
    <mergeCell ref="K483:K484"/>
    <mergeCell ref="L483:L484"/>
    <mergeCell ref="M483:M484"/>
    <mergeCell ref="N483:N484"/>
    <mergeCell ref="R497:S497"/>
    <mergeCell ref="A482:A484"/>
    <mergeCell ref="B482:B484"/>
    <mergeCell ref="C482:Q482"/>
    <mergeCell ref="R482:S482"/>
    <mergeCell ref="C483:C484"/>
    <mergeCell ref="D483:D484"/>
    <mergeCell ref="E483:E484"/>
    <mergeCell ref="F483:F484"/>
    <mergeCell ref="G483:G484"/>
    <mergeCell ref="H483:H484"/>
    <mergeCell ref="O483:O484"/>
    <mergeCell ref="P483:P484"/>
    <mergeCell ref="Q483:Q484"/>
    <mergeCell ref="R483:R484"/>
    <mergeCell ref="S483:S484"/>
    <mergeCell ref="A477:S477"/>
    <mergeCell ref="A478:S478"/>
    <mergeCell ref="A479:S479"/>
    <mergeCell ref="C480:E480"/>
    <mergeCell ref="G480:I480"/>
    <mergeCell ref="J480:M480"/>
    <mergeCell ref="P480:Q480"/>
    <mergeCell ref="Q466:Q467"/>
    <mergeCell ref="R466:R467"/>
    <mergeCell ref="S466:S467"/>
    <mergeCell ref="C470:H470"/>
    <mergeCell ref="I470:Q470"/>
    <mergeCell ref="C472:Q472"/>
    <mergeCell ref="K466:K467"/>
    <mergeCell ref="L466:L467"/>
    <mergeCell ref="M466:M467"/>
    <mergeCell ref="N466:N467"/>
    <mergeCell ref="O466:O467"/>
    <mergeCell ref="P466:P467"/>
    <mergeCell ref="E466:E467"/>
    <mergeCell ref="F466:F467"/>
    <mergeCell ref="G466:G467"/>
    <mergeCell ref="H466:H467"/>
    <mergeCell ref="I466:I467"/>
    <mergeCell ref="J466:J467"/>
    <mergeCell ref="A461:S461"/>
    <mergeCell ref="A462:S462"/>
    <mergeCell ref="C463:E463"/>
    <mergeCell ref="G463:I463"/>
    <mergeCell ref="J463:M463"/>
    <mergeCell ref="P463:Q463"/>
    <mergeCell ref="A465:A467"/>
    <mergeCell ref="B465:B467"/>
    <mergeCell ref="C465:Q465"/>
    <mergeCell ref="R465:S465"/>
    <mergeCell ref="C466:C467"/>
    <mergeCell ref="D466:D467"/>
    <mergeCell ref="C455:Q455"/>
    <mergeCell ref="A460:S460"/>
    <mergeCell ref="O449:O450"/>
    <mergeCell ref="P449:P450"/>
    <mergeCell ref="Q449:Q450"/>
    <mergeCell ref="R449:R450"/>
    <mergeCell ref="S449:S450"/>
    <mergeCell ref="C453:H453"/>
    <mergeCell ref="I453:Q453"/>
    <mergeCell ref="I449:I450"/>
    <mergeCell ref="J449:J450"/>
    <mergeCell ref="K449:K450"/>
    <mergeCell ref="L449:L450"/>
    <mergeCell ref="M449:M450"/>
    <mergeCell ref="N449:N450"/>
    <mergeCell ref="A448:A450"/>
    <mergeCell ref="B448:B450"/>
    <mergeCell ref="C448:Q448"/>
    <mergeCell ref="R448:S448"/>
    <mergeCell ref="C449:C450"/>
    <mergeCell ref="D449:D450"/>
    <mergeCell ref="E449:E450"/>
    <mergeCell ref="F449:F450"/>
    <mergeCell ref="G449:G450"/>
    <mergeCell ref="C438:H438"/>
    <mergeCell ref="I438:Q438"/>
    <mergeCell ref="I434:I435"/>
    <mergeCell ref="J434:J435"/>
    <mergeCell ref="K434:K435"/>
    <mergeCell ref="L434:L435"/>
    <mergeCell ref="M434:M435"/>
    <mergeCell ref="N434:N435"/>
    <mergeCell ref="H449:H450"/>
    <mergeCell ref="C440:Q440"/>
    <mergeCell ref="A443:S443"/>
    <mergeCell ref="A444:S444"/>
    <mergeCell ref="A445:S445"/>
    <mergeCell ref="C446:E446"/>
    <mergeCell ref="G446:I446"/>
    <mergeCell ref="J446:M446"/>
    <mergeCell ref="P446:Q446"/>
    <mergeCell ref="A433:A435"/>
    <mergeCell ref="B433:B435"/>
    <mergeCell ref="C433:Q433"/>
    <mergeCell ref="R433:S433"/>
    <mergeCell ref="C434:C435"/>
    <mergeCell ref="D434:D435"/>
    <mergeCell ref="E434:E435"/>
    <mergeCell ref="R434:R435"/>
    <mergeCell ref="S434:S435"/>
    <mergeCell ref="C423:Q423"/>
    <mergeCell ref="A428:S428"/>
    <mergeCell ref="A429:S429"/>
    <mergeCell ref="A430:S430"/>
    <mergeCell ref="C431:E431"/>
    <mergeCell ref="G431:I431"/>
    <mergeCell ref="J431:M431"/>
    <mergeCell ref="P431:Q431"/>
    <mergeCell ref="C421:H421"/>
    <mergeCell ref="I421:Q421"/>
    <mergeCell ref="I417:I418"/>
    <mergeCell ref="J417:J418"/>
    <mergeCell ref="K417:K418"/>
    <mergeCell ref="L417:L418"/>
    <mergeCell ref="M417:M418"/>
    <mergeCell ref="N417:N418"/>
    <mergeCell ref="F434:F435"/>
    <mergeCell ref="G434:G435"/>
    <mergeCell ref="H434:H435"/>
    <mergeCell ref="O434:O435"/>
    <mergeCell ref="P434:P435"/>
    <mergeCell ref="Q434:Q435"/>
    <mergeCell ref="A412:S412"/>
    <mergeCell ref="A413:S413"/>
    <mergeCell ref="C414:E414"/>
    <mergeCell ref="G414:I414"/>
    <mergeCell ref="J414:M414"/>
    <mergeCell ref="P414:Q414"/>
    <mergeCell ref="C404:H404"/>
    <mergeCell ref="I404:Q404"/>
    <mergeCell ref="A416:A418"/>
    <mergeCell ref="B416:B418"/>
    <mergeCell ref="C416:Q416"/>
    <mergeCell ref="C417:C418"/>
    <mergeCell ref="D417:D418"/>
    <mergeCell ref="E417:E418"/>
    <mergeCell ref="F417:F418"/>
    <mergeCell ref="G417:G418"/>
    <mergeCell ref="H417:H418"/>
    <mergeCell ref="O417:O418"/>
    <mergeCell ref="P417:P418"/>
    <mergeCell ref="Q417:Q418"/>
    <mergeCell ref="R417:R418"/>
    <mergeCell ref="S417:S418"/>
    <mergeCell ref="I400:I401"/>
    <mergeCell ref="J400:J401"/>
    <mergeCell ref="K400:K401"/>
    <mergeCell ref="L400:L401"/>
    <mergeCell ref="M400:M401"/>
    <mergeCell ref="N400:N401"/>
    <mergeCell ref="R416:S416"/>
    <mergeCell ref="A399:A401"/>
    <mergeCell ref="B399:B401"/>
    <mergeCell ref="C399:Q399"/>
    <mergeCell ref="R399:S399"/>
    <mergeCell ref="C400:C401"/>
    <mergeCell ref="D400:D401"/>
    <mergeCell ref="E400:E401"/>
    <mergeCell ref="F400:F401"/>
    <mergeCell ref="G400:G401"/>
    <mergeCell ref="H400:H401"/>
    <mergeCell ref="O400:O401"/>
    <mergeCell ref="P400:P401"/>
    <mergeCell ref="Q400:Q401"/>
    <mergeCell ref="R400:R401"/>
    <mergeCell ref="S400:S401"/>
    <mergeCell ref="C406:Q406"/>
    <mergeCell ref="A411:S411"/>
    <mergeCell ref="C391:Q391"/>
    <mergeCell ref="A394:S394"/>
    <mergeCell ref="A395:S395"/>
    <mergeCell ref="A396:S396"/>
    <mergeCell ref="C397:E397"/>
    <mergeCell ref="G397:I397"/>
    <mergeCell ref="J397:M397"/>
    <mergeCell ref="P397:Q397"/>
    <mergeCell ref="O385:O386"/>
    <mergeCell ref="P385:P386"/>
    <mergeCell ref="Q385:Q386"/>
    <mergeCell ref="R385:R386"/>
    <mergeCell ref="S385:S386"/>
    <mergeCell ref="C389:H389"/>
    <mergeCell ref="I389:Q389"/>
    <mergeCell ref="I385:I386"/>
    <mergeCell ref="J385:J386"/>
    <mergeCell ref="K385:K386"/>
    <mergeCell ref="L385:L386"/>
    <mergeCell ref="M385:M386"/>
    <mergeCell ref="N385:N386"/>
    <mergeCell ref="A384:A386"/>
    <mergeCell ref="B384:B386"/>
    <mergeCell ref="C384:Q384"/>
    <mergeCell ref="C385:C386"/>
    <mergeCell ref="D385:D386"/>
    <mergeCell ref="E385:E386"/>
    <mergeCell ref="F385:F386"/>
    <mergeCell ref="G385:G386"/>
    <mergeCell ref="H385:H386"/>
    <mergeCell ref="C374:Q374"/>
    <mergeCell ref="A379:S379"/>
    <mergeCell ref="A380:S380"/>
    <mergeCell ref="A381:S381"/>
    <mergeCell ref="C382:E382"/>
    <mergeCell ref="G382:I382"/>
    <mergeCell ref="J382:M382"/>
    <mergeCell ref="P382:Q382"/>
    <mergeCell ref="C372:H372"/>
    <mergeCell ref="I372:Q372"/>
    <mergeCell ref="I368:I369"/>
    <mergeCell ref="J368:J369"/>
    <mergeCell ref="K368:K369"/>
    <mergeCell ref="L368:L369"/>
    <mergeCell ref="M368:M369"/>
    <mergeCell ref="N368:N369"/>
    <mergeCell ref="R384:S384"/>
    <mergeCell ref="A367:A369"/>
    <mergeCell ref="B367:B369"/>
    <mergeCell ref="C367:Q367"/>
    <mergeCell ref="R367:S367"/>
    <mergeCell ref="C368:C369"/>
    <mergeCell ref="D368:D369"/>
    <mergeCell ref="E368:E369"/>
    <mergeCell ref="F368:F369"/>
    <mergeCell ref="G368:G369"/>
    <mergeCell ref="H368:H369"/>
    <mergeCell ref="O368:O369"/>
    <mergeCell ref="P368:P369"/>
    <mergeCell ref="Q368:Q369"/>
    <mergeCell ref="R368:R369"/>
    <mergeCell ref="S368:S369"/>
    <mergeCell ref="C357:Q357"/>
    <mergeCell ref="A362:S362"/>
    <mergeCell ref="A363:S363"/>
    <mergeCell ref="A364:S364"/>
    <mergeCell ref="C365:E365"/>
    <mergeCell ref="G365:I365"/>
    <mergeCell ref="J365:M365"/>
    <mergeCell ref="P365:Q365"/>
    <mergeCell ref="O351:O352"/>
    <mergeCell ref="P351:P352"/>
    <mergeCell ref="Q351:Q352"/>
    <mergeCell ref="R351:R352"/>
    <mergeCell ref="S351:S352"/>
    <mergeCell ref="C355:H355"/>
    <mergeCell ref="I355:Q355"/>
    <mergeCell ref="I351:I352"/>
    <mergeCell ref="J351:J352"/>
    <mergeCell ref="K351:K352"/>
    <mergeCell ref="L351:L352"/>
    <mergeCell ref="M351:M352"/>
    <mergeCell ref="N351:N352"/>
    <mergeCell ref="A350:A352"/>
    <mergeCell ref="B350:B352"/>
    <mergeCell ref="C350:Q350"/>
    <mergeCell ref="C351:C352"/>
    <mergeCell ref="D351:D352"/>
    <mergeCell ref="E351:E352"/>
    <mergeCell ref="F351:F352"/>
    <mergeCell ref="G351:G352"/>
    <mergeCell ref="H351:H352"/>
    <mergeCell ref="C342:Q342"/>
    <mergeCell ref="A345:S345"/>
    <mergeCell ref="A346:S346"/>
    <mergeCell ref="A347:S347"/>
    <mergeCell ref="C348:E348"/>
    <mergeCell ref="G348:I348"/>
    <mergeCell ref="J348:M348"/>
    <mergeCell ref="P348:Q348"/>
    <mergeCell ref="C340:H340"/>
    <mergeCell ref="I340:Q340"/>
    <mergeCell ref="I336:I337"/>
    <mergeCell ref="J336:J337"/>
    <mergeCell ref="K336:K337"/>
    <mergeCell ref="L336:L337"/>
    <mergeCell ref="M336:M337"/>
    <mergeCell ref="N336:N337"/>
    <mergeCell ref="R350:S350"/>
    <mergeCell ref="A335:A337"/>
    <mergeCell ref="B335:B337"/>
    <mergeCell ref="C335:Q335"/>
    <mergeCell ref="R335:S335"/>
    <mergeCell ref="C336:C337"/>
    <mergeCell ref="D336:D337"/>
    <mergeCell ref="E336:E337"/>
    <mergeCell ref="F336:F337"/>
    <mergeCell ref="G336:G337"/>
    <mergeCell ref="H336:H337"/>
    <mergeCell ref="O336:O337"/>
    <mergeCell ref="P336:P337"/>
    <mergeCell ref="Q336:Q337"/>
    <mergeCell ref="R336:R337"/>
    <mergeCell ref="S336:S337"/>
    <mergeCell ref="C325:Q325"/>
    <mergeCell ref="A330:S330"/>
    <mergeCell ref="A331:S331"/>
    <mergeCell ref="A332:S332"/>
    <mergeCell ref="C333:E333"/>
    <mergeCell ref="G333:I333"/>
    <mergeCell ref="J333:M333"/>
    <mergeCell ref="P333:Q333"/>
    <mergeCell ref="O319:O320"/>
    <mergeCell ref="P319:P320"/>
    <mergeCell ref="Q319:Q320"/>
    <mergeCell ref="R319:R320"/>
    <mergeCell ref="S319:S320"/>
    <mergeCell ref="C323:H323"/>
    <mergeCell ref="I323:Q323"/>
    <mergeCell ref="I319:I320"/>
    <mergeCell ref="J319:J320"/>
    <mergeCell ref="K319:K320"/>
    <mergeCell ref="L319:L320"/>
    <mergeCell ref="M319:M320"/>
    <mergeCell ref="N319:N320"/>
    <mergeCell ref="A318:A320"/>
    <mergeCell ref="B318:B320"/>
    <mergeCell ref="C318:Q318"/>
    <mergeCell ref="C319:C320"/>
    <mergeCell ref="D319:D320"/>
    <mergeCell ref="E319:E320"/>
    <mergeCell ref="F319:F320"/>
    <mergeCell ref="G319:G320"/>
    <mergeCell ref="H319:H320"/>
    <mergeCell ref="C308:Q308"/>
    <mergeCell ref="A313:S313"/>
    <mergeCell ref="A314:S314"/>
    <mergeCell ref="A315:S315"/>
    <mergeCell ref="C316:E316"/>
    <mergeCell ref="G316:I316"/>
    <mergeCell ref="J316:M316"/>
    <mergeCell ref="P316:Q316"/>
    <mergeCell ref="C306:H306"/>
    <mergeCell ref="I306:Q306"/>
    <mergeCell ref="I302:I303"/>
    <mergeCell ref="J302:J303"/>
    <mergeCell ref="K302:K303"/>
    <mergeCell ref="L302:L303"/>
    <mergeCell ref="M302:M303"/>
    <mergeCell ref="N302:N303"/>
    <mergeCell ref="R318:S318"/>
    <mergeCell ref="A301:A303"/>
    <mergeCell ref="B301:B303"/>
    <mergeCell ref="C301:Q301"/>
    <mergeCell ref="R301:S301"/>
    <mergeCell ref="C302:C303"/>
    <mergeCell ref="D302:D303"/>
    <mergeCell ref="E302:E303"/>
    <mergeCell ref="F302:F303"/>
    <mergeCell ref="G302:G303"/>
    <mergeCell ref="H302:H303"/>
    <mergeCell ref="O302:O303"/>
    <mergeCell ref="P302:P303"/>
    <mergeCell ref="Q302:Q303"/>
    <mergeCell ref="R302:R303"/>
    <mergeCell ref="S302:S303"/>
    <mergeCell ref="C293:Q293"/>
    <mergeCell ref="A296:S296"/>
    <mergeCell ref="A297:S297"/>
    <mergeCell ref="A298:S298"/>
    <mergeCell ref="C299:E299"/>
    <mergeCell ref="G299:I299"/>
    <mergeCell ref="J299:M299"/>
    <mergeCell ref="P299:Q299"/>
    <mergeCell ref="O287:O288"/>
    <mergeCell ref="P287:P288"/>
    <mergeCell ref="Q287:Q288"/>
    <mergeCell ref="R287:R288"/>
    <mergeCell ref="S287:S288"/>
    <mergeCell ref="C291:H291"/>
    <mergeCell ref="I291:Q291"/>
    <mergeCell ref="I287:I288"/>
    <mergeCell ref="J287:J288"/>
    <mergeCell ref="K287:K288"/>
    <mergeCell ref="L287:L288"/>
    <mergeCell ref="M287:M288"/>
    <mergeCell ref="N287:N288"/>
    <mergeCell ref="A286:A288"/>
    <mergeCell ref="B286:B288"/>
    <mergeCell ref="C286:Q286"/>
    <mergeCell ref="C287:C288"/>
    <mergeCell ref="D287:D288"/>
    <mergeCell ref="E287:E288"/>
    <mergeCell ref="F287:F288"/>
    <mergeCell ref="G287:G288"/>
    <mergeCell ref="H287:H288"/>
    <mergeCell ref="C276:Q276"/>
    <mergeCell ref="A281:S281"/>
    <mergeCell ref="A282:S282"/>
    <mergeCell ref="A283:S283"/>
    <mergeCell ref="C284:E284"/>
    <mergeCell ref="G284:I284"/>
    <mergeCell ref="J284:M284"/>
    <mergeCell ref="P284:Q284"/>
    <mergeCell ref="C274:H274"/>
    <mergeCell ref="I274:Q274"/>
    <mergeCell ref="I270:I271"/>
    <mergeCell ref="J270:J271"/>
    <mergeCell ref="K270:K271"/>
    <mergeCell ref="L270:L271"/>
    <mergeCell ref="M270:M271"/>
    <mergeCell ref="N270:N271"/>
    <mergeCell ref="R286:S286"/>
    <mergeCell ref="A269:A271"/>
    <mergeCell ref="B269:B271"/>
    <mergeCell ref="C269:Q269"/>
    <mergeCell ref="R269:S269"/>
    <mergeCell ref="C270:C271"/>
    <mergeCell ref="D270:D271"/>
    <mergeCell ref="E270:E271"/>
    <mergeCell ref="F270:F271"/>
    <mergeCell ref="G270:G271"/>
    <mergeCell ref="H270:H271"/>
    <mergeCell ref="O270:O271"/>
    <mergeCell ref="P270:P271"/>
    <mergeCell ref="Q270:Q271"/>
    <mergeCell ref="R270:R271"/>
    <mergeCell ref="S270:S271"/>
    <mergeCell ref="C259:Q259"/>
    <mergeCell ref="A264:S264"/>
    <mergeCell ref="A265:S265"/>
    <mergeCell ref="A266:S266"/>
    <mergeCell ref="C267:E267"/>
    <mergeCell ref="G267:I267"/>
    <mergeCell ref="J267:M267"/>
    <mergeCell ref="P267:Q267"/>
    <mergeCell ref="O253:O254"/>
    <mergeCell ref="P253:P254"/>
    <mergeCell ref="Q253:Q254"/>
    <mergeCell ref="R253:R254"/>
    <mergeCell ref="S253:S254"/>
    <mergeCell ref="C257:H257"/>
    <mergeCell ref="I257:Q257"/>
    <mergeCell ref="I253:I254"/>
    <mergeCell ref="J253:J254"/>
    <mergeCell ref="K253:K254"/>
    <mergeCell ref="L253:L254"/>
    <mergeCell ref="M253:M254"/>
    <mergeCell ref="N253:N254"/>
    <mergeCell ref="A252:A254"/>
    <mergeCell ref="B252:B254"/>
    <mergeCell ref="C252:Q252"/>
    <mergeCell ref="C253:C254"/>
    <mergeCell ref="D253:D254"/>
    <mergeCell ref="E253:E254"/>
    <mergeCell ref="F253:F254"/>
    <mergeCell ref="G253:G254"/>
    <mergeCell ref="H253:H254"/>
    <mergeCell ref="C244:Q244"/>
    <mergeCell ref="A247:S247"/>
    <mergeCell ref="A248:S248"/>
    <mergeCell ref="A249:S249"/>
    <mergeCell ref="C250:E250"/>
    <mergeCell ref="G250:I250"/>
    <mergeCell ref="J250:M250"/>
    <mergeCell ref="P250:Q250"/>
    <mergeCell ref="C242:H242"/>
    <mergeCell ref="I242:Q242"/>
    <mergeCell ref="I238:I239"/>
    <mergeCell ref="J238:J239"/>
    <mergeCell ref="K238:K239"/>
    <mergeCell ref="L238:L239"/>
    <mergeCell ref="M238:M239"/>
    <mergeCell ref="N238:N239"/>
    <mergeCell ref="R252:S252"/>
    <mergeCell ref="A237:A239"/>
    <mergeCell ref="B237:B239"/>
    <mergeCell ref="C237:Q237"/>
    <mergeCell ref="R237:S237"/>
    <mergeCell ref="C238:C239"/>
    <mergeCell ref="D238:D239"/>
    <mergeCell ref="E238:E239"/>
    <mergeCell ref="F238:F239"/>
    <mergeCell ref="G238:G239"/>
    <mergeCell ref="H238:H239"/>
    <mergeCell ref="O238:O239"/>
    <mergeCell ref="P238:P239"/>
    <mergeCell ref="Q238:Q239"/>
    <mergeCell ref="R238:R239"/>
    <mergeCell ref="S238:S239"/>
    <mergeCell ref="C227:Q227"/>
    <mergeCell ref="A232:S232"/>
    <mergeCell ref="A233:S233"/>
    <mergeCell ref="A234:S234"/>
    <mergeCell ref="C235:E235"/>
    <mergeCell ref="G235:I235"/>
    <mergeCell ref="J235:M235"/>
    <mergeCell ref="P235:Q235"/>
    <mergeCell ref="O221:O222"/>
    <mergeCell ref="P221:P222"/>
    <mergeCell ref="Q221:Q222"/>
    <mergeCell ref="R221:R222"/>
    <mergeCell ref="S221:S222"/>
    <mergeCell ref="C225:H225"/>
    <mergeCell ref="I225:Q225"/>
    <mergeCell ref="I221:I222"/>
    <mergeCell ref="J221:J222"/>
    <mergeCell ref="K221:K222"/>
    <mergeCell ref="L221:L222"/>
    <mergeCell ref="M221:M222"/>
    <mergeCell ref="N221:N222"/>
    <mergeCell ref="A220:A222"/>
    <mergeCell ref="B220:B222"/>
    <mergeCell ref="C220:Q220"/>
    <mergeCell ref="C221:C222"/>
    <mergeCell ref="D221:D222"/>
    <mergeCell ref="E221:E222"/>
    <mergeCell ref="F221:F222"/>
    <mergeCell ref="G221:G222"/>
    <mergeCell ref="H221:H222"/>
    <mergeCell ref="C210:Q210"/>
    <mergeCell ref="A215:S215"/>
    <mergeCell ref="A216:S216"/>
    <mergeCell ref="A217:S217"/>
    <mergeCell ref="C218:E218"/>
    <mergeCell ref="G218:I218"/>
    <mergeCell ref="J218:M218"/>
    <mergeCell ref="P218:Q218"/>
    <mergeCell ref="C208:H208"/>
    <mergeCell ref="I208:Q208"/>
    <mergeCell ref="I204:I205"/>
    <mergeCell ref="J204:J205"/>
    <mergeCell ref="K204:K205"/>
    <mergeCell ref="L204:L205"/>
    <mergeCell ref="M204:M205"/>
    <mergeCell ref="N204:N205"/>
    <mergeCell ref="R220:S220"/>
    <mergeCell ref="A203:A205"/>
    <mergeCell ref="B203:B205"/>
    <mergeCell ref="C203:Q203"/>
    <mergeCell ref="R203:S203"/>
    <mergeCell ref="C204:C205"/>
    <mergeCell ref="D204:D205"/>
    <mergeCell ref="E204:E205"/>
    <mergeCell ref="F204:F205"/>
    <mergeCell ref="G204:G205"/>
    <mergeCell ref="H204:H205"/>
    <mergeCell ref="O204:O205"/>
    <mergeCell ref="P204:P205"/>
    <mergeCell ref="Q204:Q205"/>
    <mergeCell ref="R204:R205"/>
    <mergeCell ref="S204:S205"/>
    <mergeCell ref="C195:Q195"/>
    <mergeCell ref="A198:S198"/>
    <mergeCell ref="A199:S199"/>
    <mergeCell ref="A200:S200"/>
    <mergeCell ref="C201:E201"/>
    <mergeCell ref="G201:I201"/>
    <mergeCell ref="J201:M201"/>
    <mergeCell ref="P201:Q201"/>
    <mergeCell ref="O189:O190"/>
    <mergeCell ref="P189:P190"/>
    <mergeCell ref="Q189:Q190"/>
    <mergeCell ref="R189:R190"/>
    <mergeCell ref="S189:S190"/>
    <mergeCell ref="C193:H193"/>
    <mergeCell ref="I193:Q193"/>
    <mergeCell ref="I189:I190"/>
    <mergeCell ref="J189:J190"/>
    <mergeCell ref="K189:K190"/>
    <mergeCell ref="L189:L190"/>
    <mergeCell ref="M189:M190"/>
    <mergeCell ref="N189:N190"/>
    <mergeCell ref="A188:A190"/>
    <mergeCell ref="B188:B190"/>
    <mergeCell ref="C188:Q188"/>
    <mergeCell ref="C189:C190"/>
    <mergeCell ref="D189:D190"/>
    <mergeCell ref="E189:E190"/>
    <mergeCell ref="F189:F190"/>
    <mergeCell ref="G189:G190"/>
    <mergeCell ref="H189:H190"/>
    <mergeCell ref="C178:Q178"/>
    <mergeCell ref="A183:S183"/>
    <mergeCell ref="A184:S184"/>
    <mergeCell ref="A185:S185"/>
    <mergeCell ref="C186:E186"/>
    <mergeCell ref="G186:I186"/>
    <mergeCell ref="J186:M186"/>
    <mergeCell ref="P186:Q186"/>
    <mergeCell ref="C176:H176"/>
    <mergeCell ref="I176:Q176"/>
    <mergeCell ref="I172:I173"/>
    <mergeCell ref="J172:J173"/>
    <mergeCell ref="K172:K173"/>
    <mergeCell ref="L172:L173"/>
    <mergeCell ref="M172:M173"/>
    <mergeCell ref="N172:N173"/>
    <mergeCell ref="R188:S188"/>
    <mergeCell ref="A171:A173"/>
    <mergeCell ref="B171:B173"/>
    <mergeCell ref="C171:Q171"/>
    <mergeCell ref="R171:S171"/>
    <mergeCell ref="C172:C173"/>
    <mergeCell ref="D172:D173"/>
    <mergeCell ref="E172:E173"/>
    <mergeCell ref="F172:F173"/>
    <mergeCell ref="G172:G173"/>
    <mergeCell ref="H172:H173"/>
    <mergeCell ref="O172:O173"/>
    <mergeCell ref="P172:P173"/>
    <mergeCell ref="Q172:Q173"/>
    <mergeCell ref="R172:R173"/>
    <mergeCell ref="S172:S173"/>
    <mergeCell ref="C161:Q161"/>
    <mergeCell ref="A166:S166"/>
    <mergeCell ref="A167:S167"/>
    <mergeCell ref="A168:S168"/>
    <mergeCell ref="C169:E169"/>
    <mergeCell ref="G169:I169"/>
    <mergeCell ref="J169:M169"/>
    <mergeCell ref="P169:Q169"/>
    <mergeCell ref="O155:O156"/>
    <mergeCell ref="P155:P156"/>
    <mergeCell ref="Q155:Q156"/>
    <mergeCell ref="R155:R156"/>
    <mergeCell ref="S155:S156"/>
    <mergeCell ref="C159:H159"/>
    <mergeCell ref="I159:Q159"/>
    <mergeCell ref="I155:I156"/>
    <mergeCell ref="J155:J156"/>
    <mergeCell ref="K155:K156"/>
    <mergeCell ref="L155:L156"/>
    <mergeCell ref="M155:M156"/>
    <mergeCell ref="N155:N156"/>
    <mergeCell ref="A154:A156"/>
    <mergeCell ref="B154:B156"/>
    <mergeCell ref="C154:Q154"/>
    <mergeCell ref="C155:C156"/>
    <mergeCell ref="D155:D156"/>
    <mergeCell ref="E155:E156"/>
    <mergeCell ref="F155:F156"/>
    <mergeCell ref="G155:G156"/>
    <mergeCell ref="H155:H156"/>
    <mergeCell ref="C146:Q146"/>
    <mergeCell ref="A149:S149"/>
    <mergeCell ref="A150:S150"/>
    <mergeCell ref="A151:S151"/>
    <mergeCell ref="C152:E152"/>
    <mergeCell ref="G152:I152"/>
    <mergeCell ref="J152:M152"/>
    <mergeCell ref="P152:Q152"/>
    <mergeCell ref="C144:H144"/>
    <mergeCell ref="I144:Q144"/>
    <mergeCell ref="I140:I141"/>
    <mergeCell ref="J140:J141"/>
    <mergeCell ref="K140:K141"/>
    <mergeCell ref="L140:L141"/>
    <mergeCell ref="M140:M141"/>
    <mergeCell ref="N140:N141"/>
    <mergeCell ref="R154:S154"/>
    <mergeCell ref="A139:A141"/>
    <mergeCell ref="B139:B141"/>
    <mergeCell ref="C139:Q139"/>
    <mergeCell ref="R139:S139"/>
    <mergeCell ref="C140:C141"/>
    <mergeCell ref="D140:D141"/>
    <mergeCell ref="E140:E141"/>
    <mergeCell ref="F140:F141"/>
    <mergeCell ref="G140:G141"/>
    <mergeCell ref="H140:H141"/>
    <mergeCell ref="O140:O141"/>
    <mergeCell ref="P140:P141"/>
    <mergeCell ref="Q140:Q141"/>
    <mergeCell ref="R140:R141"/>
    <mergeCell ref="S140:S141"/>
    <mergeCell ref="C129:Q129"/>
    <mergeCell ref="A134:S134"/>
    <mergeCell ref="A135:S135"/>
    <mergeCell ref="A136:S136"/>
    <mergeCell ref="C137:E137"/>
    <mergeCell ref="G137:I137"/>
    <mergeCell ref="J137:M137"/>
    <mergeCell ref="P137:Q137"/>
    <mergeCell ref="O123:O124"/>
    <mergeCell ref="P123:P124"/>
    <mergeCell ref="Q123:Q124"/>
    <mergeCell ref="R123:R124"/>
    <mergeCell ref="S123:S124"/>
    <mergeCell ref="C127:H127"/>
    <mergeCell ref="I127:Q127"/>
    <mergeCell ref="I123:I124"/>
    <mergeCell ref="J123:J124"/>
    <mergeCell ref="K123:K124"/>
    <mergeCell ref="L123:L124"/>
    <mergeCell ref="M123:M124"/>
    <mergeCell ref="N123:N124"/>
    <mergeCell ref="A122:A124"/>
    <mergeCell ref="B122:B124"/>
    <mergeCell ref="C122:Q122"/>
    <mergeCell ref="C123:C124"/>
    <mergeCell ref="D123:D124"/>
    <mergeCell ref="E123:E124"/>
    <mergeCell ref="F123:F124"/>
    <mergeCell ref="G123:G124"/>
    <mergeCell ref="H123:H124"/>
    <mergeCell ref="C112:Q112"/>
    <mergeCell ref="A117:S117"/>
    <mergeCell ref="A118:S118"/>
    <mergeCell ref="A119:S119"/>
    <mergeCell ref="C120:E120"/>
    <mergeCell ref="G120:I120"/>
    <mergeCell ref="J120:M120"/>
    <mergeCell ref="P120:Q120"/>
    <mergeCell ref="C110:H110"/>
    <mergeCell ref="I110:Q110"/>
    <mergeCell ref="I106:I107"/>
    <mergeCell ref="J106:J107"/>
    <mergeCell ref="K106:K107"/>
    <mergeCell ref="L106:L107"/>
    <mergeCell ref="M106:M107"/>
    <mergeCell ref="N106:N107"/>
    <mergeCell ref="R122:S122"/>
    <mergeCell ref="A105:A107"/>
    <mergeCell ref="B105:B107"/>
    <mergeCell ref="C105:Q105"/>
    <mergeCell ref="R105:S105"/>
    <mergeCell ref="C106:C107"/>
    <mergeCell ref="D106:D107"/>
    <mergeCell ref="E106:E107"/>
    <mergeCell ref="F106:F107"/>
    <mergeCell ref="G106:G107"/>
    <mergeCell ref="H106:H107"/>
    <mergeCell ref="O106:O107"/>
    <mergeCell ref="P106:P107"/>
    <mergeCell ref="Q106:Q107"/>
    <mergeCell ref="R106:R107"/>
    <mergeCell ref="S106:S107"/>
    <mergeCell ref="C97:Q97"/>
    <mergeCell ref="A100:S100"/>
    <mergeCell ref="A101:S101"/>
    <mergeCell ref="A102:S102"/>
    <mergeCell ref="C103:E103"/>
    <mergeCell ref="G103:I103"/>
    <mergeCell ref="J103:M103"/>
    <mergeCell ref="P103:Q103"/>
    <mergeCell ref="O91:O92"/>
    <mergeCell ref="P91:P92"/>
    <mergeCell ref="Q91:Q92"/>
    <mergeCell ref="R91:R92"/>
    <mergeCell ref="S91:S92"/>
    <mergeCell ref="C95:H95"/>
    <mergeCell ref="I95:Q95"/>
    <mergeCell ref="I91:I92"/>
    <mergeCell ref="J91:J92"/>
    <mergeCell ref="K91:K92"/>
    <mergeCell ref="L91:L92"/>
    <mergeCell ref="M91:M92"/>
    <mergeCell ref="N91:N92"/>
    <mergeCell ref="A90:A92"/>
    <mergeCell ref="B90:B92"/>
    <mergeCell ref="C90:Q90"/>
    <mergeCell ref="C91:C92"/>
    <mergeCell ref="D91:D92"/>
    <mergeCell ref="E91:E92"/>
    <mergeCell ref="F91:F92"/>
    <mergeCell ref="G91:G92"/>
    <mergeCell ref="H91:H92"/>
    <mergeCell ref="C80:Q80"/>
    <mergeCell ref="A85:S85"/>
    <mergeCell ref="A86:S86"/>
    <mergeCell ref="A87:S87"/>
    <mergeCell ref="C88:E88"/>
    <mergeCell ref="G88:I88"/>
    <mergeCell ref="J88:M88"/>
    <mergeCell ref="P88:Q88"/>
    <mergeCell ref="C78:H78"/>
    <mergeCell ref="I78:Q78"/>
    <mergeCell ref="I74:I75"/>
    <mergeCell ref="J74:J75"/>
    <mergeCell ref="K74:K75"/>
    <mergeCell ref="L74:L75"/>
    <mergeCell ref="M74:M75"/>
    <mergeCell ref="N74:N75"/>
    <mergeCell ref="R90:S90"/>
    <mergeCell ref="A73:A75"/>
    <mergeCell ref="B73:B75"/>
    <mergeCell ref="C73:Q73"/>
    <mergeCell ref="R73:S73"/>
    <mergeCell ref="C74:C75"/>
    <mergeCell ref="D74:D75"/>
    <mergeCell ref="E74:E75"/>
    <mergeCell ref="F74:F75"/>
    <mergeCell ref="G74:G75"/>
    <mergeCell ref="H74:H75"/>
    <mergeCell ref="O74:O75"/>
    <mergeCell ref="P74:P75"/>
    <mergeCell ref="Q74:Q75"/>
    <mergeCell ref="R74:R75"/>
    <mergeCell ref="S74:S75"/>
    <mergeCell ref="C63:Q63"/>
    <mergeCell ref="A68:S68"/>
    <mergeCell ref="A69:S69"/>
    <mergeCell ref="A70:S70"/>
    <mergeCell ref="C71:E71"/>
    <mergeCell ref="G71:I71"/>
    <mergeCell ref="J71:M71"/>
    <mergeCell ref="P71:Q71"/>
    <mergeCell ref="O57:O58"/>
    <mergeCell ref="P57:P58"/>
    <mergeCell ref="Q57:Q58"/>
    <mergeCell ref="R57:R58"/>
    <mergeCell ref="S57:S58"/>
    <mergeCell ref="C61:H61"/>
    <mergeCell ref="I61:Q61"/>
    <mergeCell ref="I57:I58"/>
    <mergeCell ref="J57:J58"/>
    <mergeCell ref="K57:K58"/>
    <mergeCell ref="L57:L58"/>
    <mergeCell ref="M57:M58"/>
    <mergeCell ref="N57:N58"/>
    <mergeCell ref="A56:A58"/>
    <mergeCell ref="B56:B58"/>
    <mergeCell ref="C56:Q56"/>
    <mergeCell ref="R56:S56"/>
    <mergeCell ref="C57:C58"/>
    <mergeCell ref="D57:D58"/>
    <mergeCell ref="E57:E58"/>
    <mergeCell ref="F57:F58"/>
    <mergeCell ref="G57:G58"/>
    <mergeCell ref="H57:H58"/>
    <mergeCell ref="A51:S51"/>
    <mergeCell ref="A52:S52"/>
    <mergeCell ref="A53:S53"/>
    <mergeCell ref="C54:E54"/>
    <mergeCell ref="G54:I54"/>
    <mergeCell ref="J54:M54"/>
    <mergeCell ref="P54:Q54"/>
    <mergeCell ref="C47:Q47"/>
    <mergeCell ref="O41:O42"/>
    <mergeCell ref="P41:P42"/>
    <mergeCell ref="Q41:Q42"/>
    <mergeCell ref="R41:R42"/>
    <mergeCell ref="S41:S42"/>
    <mergeCell ref="C45:H45"/>
    <mergeCell ref="I45:Q45"/>
    <mergeCell ref="I41:I42"/>
    <mergeCell ref="J41:J42"/>
    <mergeCell ref="K41:K42"/>
    <mergeCell ref="L41:L42"/>
    <mergeCell ref="M41:M42"/>
    <mergeCell ref="N41:N42"/>
    <mergeCell ref="A40:A42"/>
    <mergeCell ref="B40:B42"/>
    <mergeCell ref="C40:Q40"/>
    <mergeCell ref="R40:S40"/>
    <mergeCell ref="C41:C42"/>
    <mergeCell ref="D41:D42"/>
    <mergeCell ref="E41:E42"/>
    <mergeCell ref="F41:F42"/>
    <mergeCell ref="G41:G42"/>
    <mergeCell ref="H41:H42"/>
    <mergeCell ref="C30:Q30"/>
    <mergeCell ref="A18:S18"/>
    <mergeCell ref="A35:S35"/>
    <mergeCell ref="A36:S36"/>
    <mergeCell ref="A37:S37"/>
    <mergeCell ref="C38:E38"/>
    <mergeCell ref="G38:I38"/>
    <mergeCell ref="J38:M38"/>
    <mergeCell ref="P38:Q38"/>
    <mergeCell ref="O24:O25"/>
    <mergeCell ref="P24:P25"/>
    <mergeCell ref="Q24:Q25"/>
    <mergeCell ref="R24:R25"/>
    <mergeCell ref="S24:S25"/>
    <mergeCell ref="C28:H28"/>
    <mergeCell ref="I28:Q28"/>
    <mergeCell ref="I24:I25"/>
    <mergeCell ref="J24:J25"/>
    <mergeCell ref="K24:K25"/>
    <mergeCell ref="L24:L25"/>
    <mergeCell ref="M24:M25"/>
    <mergeCell ref="N24:N25"/>
    <mergeCell ref="A23:A25"/>
    <mergeCell ref="B23:B25"/>
    <mergeCell ref="C24:C25"/>
    <mergeCell ref="D24:D25"/>
    <mergeCell ref="E24:E25"/>
    <mergeCell ref="F24:F25"/>
    <mergeCell ref="G24:G25"/>
    <mergeCell ref="H24:H25"/>
    <mergeCell ref="A19:S19"/>
    <mergeCell ref="A20:S20"/>
    <mergeCell ref="C21:E21"/>
    <mergeCell ref="G21:I21"/>
    <mergeCell ref="J21:M21"/>
    <mergeCell ref="P21:Q21"/>
    <mergeCell ref="C11:H11"/>
    <mergeCell ref="I11:Q11"/>
    <mergeCell ref="C13:Q13"/>
    <mergeCell ref="O7:O8"/>
    <mergeCell ref="P7:P8"/>
    <mergeCell ref="Q7:Q8"/>
    <mergeCell ref="R7:R8"/>
    <mergeCell ref="C23:Q23"/>
    <mergeCell ref="R23:S23"/>
    <mergeCell ref="S7:S8"/>
    <mergeCell ref="A1:S1"/>
    <mergeCell ref="A2:S2"/>
    <mergeCell ref="A3:S3"/>
    <mergeCell ref="C4:E4"/>
    <mergeCell ref="G4:I4"/>
    <mergeCell ref="I7:I8"/>
    <mergeCell ref="J7:J8"/>
    <mergeCell ref="K7:K8"/>
    <mergeCell ref="L7:L8"/>
    <mergeCell ref="M7:M8"/>
    <mergeCell ref="N7:N8"/>
    <mergeCell ref="A6:A8"/>
    <mergeCell ref="B6:B8"/>
    <mergeCell ref="C6:Q6"/>
    <mergeCell ref="R6:S6"/>
    <mergeCell ref="C7:C8"/>
    <mergeCell ref="D7:D8"/>
    <mergeCell ref="E7:E8"/>
    <mergeCell ref="F7:F8"/>
    <mergeCell ref="G7:G8"/>
    <mergeCell ref="H7:H8"/>
    <mergeCell ref="J4:M4"/>
    <mergeCell ref="P4:Q4"/>
  </mergeCells>
  <dataValidations count="1">
    <dataValidation type="list" allowBlank="1" showInputMessage="1" showErrorMessage="1" sqref="F4 J4:M4 F21 J21:M21 F38 J38:M38 F54 J54:M54 F71 J71:M71 F88 J88:M88 F103 J103:M103 F120 J120:M120 F137 J137:M137 F152 J152:M152 F169 J169:M169 F186 J186:M186 F201 J201:M201 F218 J218:M218 F235 J235:M235 F250 J250:M250 F267 J267:M267 F284 J284:M284 F299 J299:M299 F316 J316:M316 F333 J333:M333 F348 J348:M348 F365 J365:M365 F382 J382:M382 F397 J397:M397 F414 J414:M414 F431 J431:M431 F446 J446:M446 F463 J463:M463 F480 J480:M480 F495 J495:M495 F512 J512:M512">
      <formula1>Месяц</formula1>
    </dataValidation>
  </dataValidations>
  <pageMargins left="0.7" right="0.7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3"/>
  <sheetViews>
    <sheetView zoomScale="90" zoomScaleNormal="90" workbookViewId="0">
      <selection activeCell="S15" sqref="S15"/>
    </sheetView>
  </sheetViews>
  <sheetFormatPr defaultRowHeight="15" x14ac:dyDescent="0.25"/>
  <cols>
    <col min="1" max="1" width="7.140625" customWidth="1"/>
    <col min="2" max="2" width="6.42578125" customWidth="1"/>
    <col min="3" max="3" width="6.85546875" customWidth="1"/>
    <col min="4" max="4" width="7" customWidth="1"/>
    <col min="5" max="5" width="6.5703125" customWidth="1"/>
    <col min="6" max="6" width="6.28515625" customWidth="1"/>
    <col min="7" max="7" width="2" customWidth="1"/>
    <col min="8" max="9" width="6.85546875" customWidth="1"/>
    <col min="10" max="10" width="6.7109375" customWidth="1"/>
    <col min="11" max="11" width="6.28515625" customWidth="1"/>
    <col min="12" max="12" width="2.28515625" customWidth="1"/>
  </cols>
  <sheetData>
    <row r="4" spans="2:17" ht="15.75" thickBot="1" x14ac:dyDescent="0.3"/>
    <row r="5" spans="2:17" ht="15" customHeight="1" x14ac:dyDescent="0.25">
      <c r="M5" s="160" t="s">
        <v>39</v>
      </c>
      <c r="N5" s="160" t="s">
        <v>40</v>
      </c>
      <c r="O5" s="160" t="s">
        <v>41</v>
      </c>
      <c r="P5" s="160" t="s">
        <v>42</v>
      </c>
      <c r="Q5" s="160" t="s">
        <v>43</v>
      </c>
    </row>
    <row r="6" spans="2:17" x14ac:dyDescent="0.25">
      <c r="M6" s="161"/>
      <c r="N6" s="161"/>
      <c r="O6" s="161"/>
      <c r="P6" s="161"/>
      <c r="Q6" s="161"/>
    </row>
    <row r="7" spans="2:17" x14ac:dyDescent="0.25">
      <c r="M7" s="161"/>
      <c r="N7" s="161"/>
      <c r="O7" s="161"/>
      <c r="P7" s="161"/>
      <c r="Q7" s="161"/>
    </row>
    <row r="8" spans="2:17" x14ac:dyDescent="0.25">
      <c r="M8" s="161"/>
      <c r="N8" s="161"/>
      <c r="O8" s="161"/>
      <c r="P8" s="161"/>
      <c r="Q8" s="161"/>
    </row>
    <row r="9" spans="2:17" ht="15.75" thickBot="1" x14ac:dyDescent="0.3">
      <c r="M9" s="161"/>
      <c r="N9" s="161"/>
      <c r="O9" s="161"/>
      <c r="P9" s="161"/>
      <c r="Q9" s="161"/>
    </row>
    <row r="10" spans="2:17" ht="15.75" customHeight="1" thickBot="1" x14ac:dyDescent="0.3">
      <c r="B10" s="137" t="s">
        <v>36</v>
      </c>
      <c r="C10" s="138"/>
      <c r="D10" s="138"/>
      <c r="E10" s="138"/>
      <c r="F10" s="140"/>
      <c r="H10" s="137" t="s">
        <v>38</v>
      </c>
      <c r="I10" s="138"/>
      <c r="J10" s="138"/>
      <c r="K10" s="140"/>
      <c r="M10" s="161"/>
      <c r="N10" s="161"/>
      <c r="O10" s="161"/>
      <c r="P10" s="161"/>
      <c r="Q10" s="161"/>
    </row>
    <row r="11" spans="2:17" ht="15.75" thickBot="1" x14ac:dyDescent="0.3">
      <c r="B11" s="26">
        <v>5</v>
      </c>
      <c r="C11" s="27">
        <v>4</v>
      </c>
      <c r="D11" s="28">
        <v>3</v>
      </c>
      <c r="E11" s="22">
        <v>2</v>
      </c>
      <c r="F11" s="32" t="s">
        <v>37</v>
      </c>
      <c r="H11" s="16">
        <v>5</v>
      </c>
      <c r="I11" s="36">
        <v>4</v>
      </c>
      <c r="J11" s="17">
        <v>3</v>
      </c>
      <c r="K11" s="37">
        <v>2</v>
      </c>
      <c r="M11" s="161"/>
      <c r="N11" s="161"/>
      <c r="O11" s="161"/>
      <c r="P11" s="161"/>
      <c r="Q11" s="161"/>
    </row>
    <row r="12" spans="2:17" x14ac:dyDescent="0.25">
      <c r="B12" s="19">
        <f>COUNTIF(Ведомость!C12:Q12,5)</f>
        <v>0</v>
      </c>
      <c r="C12" s="23">
        <f>COUNTIF(Ведомость!C12:Q12,4)</f>
        <v>0</v>
      </c>
      <c r="D12" s="29">
        <f>COUNTIF(Ведомость!C12:Q12,3)</f>
        <v>0</v>
      </c>
      <c r="E12" s="23">
        <f>COUNTIF(Ведомость!C12:Q12,2)</f>
        <v>0</v>
      </c>
      <c r="F12" s="33">
        <f>IF(Ведомость!B12="",0,COUNTA(Ведомость!C10:Q11)-COUNT(Ведомость!C12:Q12))</f>
        <v>0</v>
      </c>
      <c r="H12" s="40">
        <f>B12*5</f>
        <v>0</v>
      </c>
      <c r="I12" s="41">
        <f>C12*4</f>
        <v>0</v>
      </c>
      <c r="J12" s="41">
        <f>D12*3</f>
        <v>0</v>
      </c>
      <c r="K12" s="42">
        <f>E12*2</f>
        <v>0</v>
      </c>
      <c r="M12" s="52" t="str">
        <f>IF(Ведомость!B12="","",IF(AND(B12+C12&gt;0,D12=0,E12=0,F12=0),1,""))</f>
        <v/>
      </c>
      <c r="N12" s="4" t="str">
        <f>IF(Ведомость!B12="","",IF(AND(B12&gt;0,C12=0,D12=0,E12=0,F12=0),1,""))</f>
        <v/>
      </c>
      <c r="O12" s="53" t="str">
        <f>IF(Ведомость!B12="","",IF(AND(C12=1,D12=0,E12=0,F12=0),1,""))</f>
        <v/>
      </c>
      <c r="P12" s="4" t="str">
        <f>IF(Ведомость!B12="","",IF(AND(D12=1,E12=0,F12=0),1,""))</f>
        <v/>
      </c>
      <c r="Q12" s="55" t="str">
        <f>IF(Ведомость!B12="","",IF(AND(E12&gt;0),1,""))</f>
        <v/>
      </c>
    </row>
    <row r="13" spans="2:17" x14ac:dyDescent="0.25">
      <c r="B13" s="20">
        <f>COUNTIF(Ведомость!C13:Q13,5)</f>
        <v>0</v>
      </c>
      <c r="C13" s="24">
        <f>COUNTIF(Ведомость!C13:Q13,4)</f>
        <v>0</v>
      </c>
      <c r="D13" s="30">
        <f>COUNTIF(Ведомость!C13:Q13,3)</f>
        <v>0</v>
      </c>
      <c r="E13" s="24">
        <f>COUNTIF(Ведомость!C13:Q13,2)</f>
        <v>0</v>
      </c>
      <c r="F13" s="34">
        <f>IF(Ведомость!B13="",0,COUNTA(Ведомость!C11:Q12)-COUNT(Ведомость!C13:Q13))</f>
        <v>0</v>
      </c>
      <c r="H13" s="43">
        <f t="shared" ref="H13:H32" si="0">B13*5</f>
        <v>0</v>
      </c>
      <c r="I13" s="44">
        <f t="shared" ref="I13:I32" si="1">C13*4</f>
        <v>0</v>
      </c>
      <c r="J13" s="44">
        <f t="shared" ref="J13:J32" si="2">D13*3</f>
        <v>0</v>
      </c>
      <c r="K13" s="45">
        <f t="shared" ref="K13:K32" si="3">E13*2</f>
        <v>0</v>
      </c>
      <c r="M13" s="3" t="str">
        <f>IF(Ведомость!B13="","",IF(AND(B13+C13&gt;0,D13=0,E13=0,F13=0),1,""))</f>
        <v/>
      </c>
      <c r="N13" s="5" t="str">
        <f>IF(Ведомость!B13="","",IF(AND(B13&gt;0,C13=0,D13=0,E13=0,F13=0),1,""))</f>
        <v/>
      </c>
      <c r="O13" s="50" t="str">
        <f>IF(Ведомость!B13="","",IF(AND(C13=1,D13=0,E13=0,F13=0),1,""))</f>
        <v/>
      </c>
      <c r="P13" s="5" t="str">
        <f>IF(Ведомость!B13="","",IF(AND(D13=1,E13=0,F13=0),1,""))</f>
        <v/>
      </c>
      <c r="Q13" s="51" t="str">
        <f>IF(Ведомость!B13="","",IF(AND(E13&gt;0),1,""))</f>
        <v/>
      </c>
    </row>
    <row r="14" spans="2:17" x14ac:dyDescent="0.25">
      <c r="B14" s="20">
        <f>COUNTIF(Ведомость!C14:Q14,5)</f>
        <v>0</v>
      </c>
      <c r="C14" s="24">
        <f>COUNTIF(Ведомость!C14:Q14,4)</f>
        <v>0</v>
      </c>
      <c r="D14" s="30">
        <f>COUNTIF(Ведомость!C14:Q14,3)</f>
        <v>0</v>
      </c>
      <c r="E14" s="24">
        <f>COUNTIF(Ведомость!C14:Q14,2)</f>
        <v>0</v>
      </c>
      <c r="F14" s="34">
        <f>IF(Ведомость!B14="",0,COUNTA(Ведомость!C12:Q13)-COUNT(Ведомость!C14:Q14))</f>
        <v>0</v>
      </c>
      <c r="H14" s="43">
        <f t="shared" si="0"/>
        <v>0</v>
      </c>
      <c r="I14" s="44">
        <f t="shared" si="1"/>
        <v>0</v>
      </c>
      <c r="J14" s="44">
        <f t="shared" si="2"/>
        <v>0</v>
      </c>
      <c r="K14" s="45">
        <f t="shared" si="3"/>
        <v>0</v>
      </c>
      <c r="M14" s="3" t="str">
        <f>IF(Ведомость!B14="","",IF(AND(B14+C14&gt;0,D14=0,E14=0,F14=0),1,""))</f>
        <v/>
      </c>
      <c r="N14" s="5" t="str">
        <f>IF(Ведомость!B14="","",IF(AND(B14&gt;0,C14=0,D14=0,E14=0,F14=0),1,""))</f>
        <v/>
      </c>
      <c r="O14" s="50" t="str">
        <f>IF(Ведомость!B14="","",IF(AND(C14=1,D14=0,E14=0,F14=0),1,""))</f>
        <v/>
      </c>
      <c r="P14" s="5" t="str">
        <f>IF(Ведомость!B14="","",IF(AND(D14=1,E14=0,F14=0),1,""))</f>
        <v/>
      </c>
      <c r="Q14" s="51" t="str">
        <f>IF(Ведомость!B14="","",IF(AND(E14&gt;0),1,""))</f>
        <v/>
      </c>
    </row>
    <row r="15" spans="2:17" x14ac:dyDescent="0.25">
      <c r="B15" s="20">
        <f>COUNTIF(Ведомость!C15:Q15,5)</f>
        <v>0</v>
      </c>
      <c r="C15" s="24">
        <f>COUNTIF(Ведомость!C15:Q15,4)</f>
        <v>0</v>
      </c>
      <c r="D15" s="30">
        <f>COUNTIF(Ведомость!C15:Q15,3)</f>
        <v>0</v>
      </c>
      <c r="E15" s="24">
        <f>COUNTIF(Ведомость!C15:Q15,2)</f>
        <v>0</v>
      </c>
      <c r="F15" s="34">
        <f>IF(Ведомость!B15="",0,COUNTA(Ведомость!C13:Q14)-COUNT(Ведомость!C15:Q15))</f>
        <v>0</v>
      </c>
      <c r="H15" s="43">
        <f t="shared" si="0"/>
        <v>0</v>
      </c>
      <c r="I15" s="44">
        <f t="shared" si="1"/>
        <v>0</v>
      </c>
      <c r="J15" s="44">
        <f t="shared" si="2"/>
        <v>0</v>
      </c>
      <c r="K15" s="45">
        <f t="shared" si="3"/>
        <v>0</v>
      </c>
      <c r="M15" s="3" t="str">
        <f>IF(Ведомость!B15="","",IF(AND(B15+C15&gt;0,D15=0,E15=0,F15=0),1,""))</f>
        <v/>
      </c>
      <c r="N15" s="5" t="str">
        <f>IF(Ведомость!B15="","",IF(AND(B15&gt;0,C15=0,D15=0,E15=0,F15=0),1,""))</f>
        <v/>
      </c>
      <c r="O15" s="50" t="str">
        <f>IF(Ведомость!B15="","",IF(AND(C15=1,D15=0,E15=0,F15=0),1,""))</f>
        <v/>
      </c>
      <c r="P15" s="5" t="str">
        <f>IF(Ведомость!B15="","",IF(AND(D15=1,E15=0,F15=0),1,""))</f>
        <v/>
      </c>
      <c r="Q15" s="51" t="str">
        <f>IF(Ведомость!B15="","",IF(AND(E15&gt;0),1,""))</f>
        <v/>
      </c>
    </row>
    <row r="16" spans="2:17" x14ac:dyDescent="0.25">
      <c r="B16" s="20">
        <f>COUNTIF(Ведомость!C16:Q16,5)</f>
        <v>0</v>
      </c>
      <c r="C16" s="24">
        <f>COUNTIF(Ведомость!C16:Q16,4)</f>
        <v>0</v>
      </c>
      <c r="D16" s="30">
        <f>COUNTIF(Ведомость!C16:Q16,3)</f>
        <v>0</v>
      </c>
      <c r="E16" s="24">
        <f>COUNTIF(Ведомость!C16:Q16,2)</f>
        <v>0</v>
      </c>
      <c r="F16" s="34">
        <f>IF(Ведомость!B16="",0,COUNTA(Ведомость!C14:Q15)-COUNT(Ведомость!C16:Q16))</f>
        <v>0</v>
      </c>
      <c r="H16" s="43">
        <f t="shared" si="0"/>
        <v>0</v>
      </c>
      <c r="I16" s="44">
        <f t="shared" si="1"/>
        <v>0</v>
      </c>
      <c r="J16" s="44">
        <f t="shared" si="2"/>
        <v>0</v>
      </c>
      <c r="K16" s="45">
        <f t="shared" si="3"/>
        <v>0</v>
      </c>
      <c r="M16" s="3" t="str">
        <f>IF(Ведомость!B16="","",IF(AND(B16+C16&gt;0,D16=0,E16=0,F16=0),1,""))</f>
        <v/>
      </c>
      <c r="N16" s="5" t="str">
        <f>IF(Ведомость!B16="","",IF(AND(B16&gt;0,C16=0,D16=0,E16=0,F16=0),1,""))</f>
        <v/>
      </c>
      <c r="O16" s="50" t="str">
        <f>IF(Ведомость!B16="","",IF(AND(C16=1,D16=0,E16=0,F16=0),1,""))</f>
        <v/>
      </c>
      <c r="P16" s="5" t="str">
        <f>IF(Ведомость!B16="","",IF(AND(D16=1,E16=0,F16=0),1,""))</f>
        <v/>
      </c>
      <c r="Q16" s="51" t="str">
        <f>IF(Ведомость!B16="","",IF(AND(E16&gt;0),1,""))</f>
        <v/>
      </c>
    </row>
    <row r="17" spans="2:17" x14ac:dyDescent="0.25">
      <c r="B17" s="20">
        <f>COUNTIF(Ведомость!C17:Q17,5)</f>
        <v>0</v>
      </c>
      <c r="C17" s="24">
        <f>COUNTIF(Ведомость!C17:Q17,4)</f>
        <v>0</v>
      </c>
      <c r="D17" s="30">
        <f>COUNTIF(Ведомость!C17:Q17,3)</f>
        <v>0</v>
      </c>
      <c r="E17" s="24">
        <f>COUNTIF(Ведомость!C17:Q17,2)</f>
        <v>0</v>
      </c>
      <c r="F17" s="34">
        <f>IF(Ведомость!B17="",0,COUNTA(Ведомость!C15:Q16)-COUNT(Ведомость!C17:Q17))</f>
        <v>0</v>
      </c>
      <c r="H17" s="43">
        <f t="shared" si="0"/>
        <v>0</v>
      </c>
      <c r="I17" s="44">
        <f t="shared" si="1"/>
        <v>0</v>
      </c>
      <c r="J17" s="44">
        <f t="shared" si="2"/>
        <v>0</v>
      </c>
      <c r="K17" s="45">
        <f t="shared" si="3"/>
        <v>0</v>
      </c>
      <c r="M17" s="3" t="str">
        <f>IF(Ведомость!B17="","",IF(AND(B17+C17&gt;0,D17=0,E17=0,F17=0),1,""))</f>
        <v/>
      </c>
      <c r="N17" s="5" t="str">
        <f>IF(Ведомость!B17="","",IF(AND(B17&gt;0,C17=0,D17=0,E17=0,F17=0),1,""))</f>
        <v/>
      </c>
      <c r="O17" s="50" t="str">
        <f>IF(Ведомость!B17="","",IF(AND(C17=1,D17=0,E17=0,F17=0),1,""))</f>
        <v/>
      </c>
      <c r="P17" s="5" t="str">
        <f>IF(Ведомость!B17="","",IF(AND(D17=1,E17=0,F17=0),1,""))</f>
        <v/>
      </c>
      <c r="Q17" s="51" t="str">
        <f>IF(Ведомость!B17="","",IF(AND(E17&gt;0),1,""))</f>
        <v/>
      </c>
    </row>
    <row r="18" spans="2:17" x14ac:dyDescent="0.25">
      <c r="B18" s="20">
        <f>COUNTIF(Ведомость!C18:Q18,5)</f>
        <v>0</v>
      </c>
      <c r="C18" s="24">
        <f>COUNTIF(Ведомость!C18:Q18,4)</f>
        <v>0</v>
      </c>
      <c r="D18" s="30">
        <f>COUNTIF(Ведомость!C18:Q18,3)</f>
        <v>0</v>
      </c>
      <c r="E18" s="24">
        <f>COUNTIF(Ведомость!C18:Q18,2)</f>
        <v>0</v>
      </c>
      <c r="F18" s="34">
        <f>IF(Ведомость!B18="",0,COUNTA(Ведомость!C16:Q17)-COUNT(Ведомость!C18:Q18))</f>
        <v>0</v>
      </c>
      <c r="H18" s="43">
        <f t="shared" si="0"/>
        <v>0</v>
      </c>
      <c r="I18" s="44">
        <f t="shared" si="1"/>
        <v>0</v>
      </c>
      <c r="J18" s="44">
        <f t="shared" si="2"/>
        <v>0</v>
      </c>
      <c r="K18" s="45">
        <f t="shared" si="3"/>
        <v>0</v>
      </c>
      <c r="M18" s="3" t="str">
        <f>IF(Ведомость!B18="","",IF(AND(B18+C18&gt;0,D18=0,E18=0,F18=0),1,""))</f>
        <v/>
      </c>
      <c r="N18" s="5" t="str">
        <f>IF(Ведомость!B18="","",IF(AND(B18&gt;0,C18=0,D18=0,E18=0,F18=0),1,""))</f>
        <v/>
      </c>
      <c r="O18" s="50" t="str">
        <f>IF(Ведомость!B18="","",IF(AND(C18=1,D18=0,E18=0,F18=0),1,""))</f>
        <v/>
      </c>
      <c r="P18" s="5" t="str">
        <f>IF(Ведомость!B18="","",IF(AND(D18=1,E18=0,F18=0),1,""))</f>
        <v/>
      </c>
      <c r="Q18" s="51" t="str">
        <f>IF(Ведомость!B18="","",IF(AND(E18&gt;0),1,""))</f>
        <v/>
      </c>
    </row>
    <row r="19" spans="2:17" x14ac:dyDescent="0.25">
      <c r="B19" s="20">
        <f>COUNTIF(Ведомость!C19:Q19,5)</f>
        <v>0</v>
      </c>
      <c r="C19" s="24">
        <f>COUNTIF(Ведомость!C19:Q19,4)</f>
        <v>0</v>
      </c>
      <c r="D19" s="30">
        <f>COUNTIF(Ведомость!C19:Q19,3)</f>
        <v>0</v>
      </c>
      <c r="E19" s="24">
        <f>COUNTIF(Ведомость!C19:Q19,2)</f>
        <v>0</v>
      </c>
      <c r="F19" s="34">
        <f>IF(Ведомость!B19="",0,COUNTA(Ведомость!C17:Q18)-COUNT(Ведомость!C19:Q19))</f>
        <v>0</v>
      </c>
      <c r="H19" s="43">
        <f t="shared" si="0"/>
        <v>0</v>
      </c>
      <c r="I19" s="44">
        <f t="shared" si="1"/>
        <v>0</v>
      </c>
      <c r="J19" s="44">
        <f t="shared" si="2"/>
        <v>0</v>
      </c>
      <c r="K19" s="45">
        <f t="shared" si="3"/>
        <v>0</v>
      </c>
      <c r="M19" s="3" t="str">
        <f>IF(Ведомость!B19="","",IF(AND(B19+C19&gt;0,D19=0,E19=0,F19=0),1,""))</f>
        <v/>
      </c>
      <c r="N19" s="5" t="str">
        <f>IF(Ведомость!B19="","",IF(AND(B19&gt;0,C19=0,D19=0,E19=0,F19=0),1,""))</f>
        <v/>
      </c>
      <c r="O19" s="50" t="str">
        <f>IF(Ведомость!B19="","",IF(AND(C19=1,D19=0,E19=0,F19=0),1,""))</f>
        <v/>
      </c>
      <c r="P19" s="5" t="str">
        <f>IF(Ведомость!B19="","",IF(AND(D19=1,E19=0,F19=0),1,""))</f>
        <v/>
      </c>
      <c r="Q19" s="51" t="str">
        <f>IF(Ведомость!B19="","",IF(AND(E19&gt;0),1,""))</f>
        <v/>
      </c>
    </row>
    <row r="20" spans="2:17" x14ac:dyDescent="0.25">
      <c r="B20" s="20">
        <f>COUNTIF(Ведомость!C20:Q20,5)</f>
        <v>0</v>
      </c>
      <c r="C20" s="24">
        <f>COUNTIF(Ведомость!C20:Q20,4)</f>
        <v>0</v>
      </c>
      <c r="D20" s="30">
        <f>COUNTIF(Ведомость!C20:Q20,3)</f>
        <v>0</v>
      </c>
      <c r="E20" s="24">
        <f>COUNTIF(Ведомость!C20:Q20,2)</f>
        <v>0</v>
      </c>
      <c r="F20" s="34">
        <f>IF(Ведомость!B20="",0,COUNTA(Ведомость!C18:Q19)-COUNT(Ведомость!C20:Q20))</f>
        <v>0</v>
      </c>
      <c r="H20" s="43">
        <f t="shared" si="0"/>
        <v>0</v>
      </c>
      <c r="I20" s="44">
        <f t="shared" si="1"/>
        <v>0</v>
      </c>
      <c r="J20" s="44">
        <f t="shared" si="2"/>
        <v>0</v>
      </c>
      <c r="K20" s="45">
        <f t="shared" si="3"/>
        <v>0</v>
      </c>
      <c r="M20" s="3" t="str">
        <f>IF(Ведомость!B20="","",IF(AND(B20+C20&gt;0,D20=0,E20=0,F20=0),1,""))</f>
        <v/>
      </c>
      <c r="N20" s="5" t="str">
        <f>IF(Ведомость!B20="","",IF(AND(B20&gt;0,C20=0,D20=0,E20=0,F20=0),1,""))</f>
        <v/>
      </c>
      <c r="O20" s="50" t="str">
        <f>IF(Ведомость!B20="","",IF(AND(C20=1,D20=0,E20=0,F20=0),1,""))</f>
        <v/>
      </c>
      <c r="P20" s="5" t="str">
        <f>IF(Ведомость!B20="","",IF(AND(D20=1,E20=0,F20=0),1,""))</f>
        <v/>
      </c>
      <c r="Q20" s="51" t="str">
        <f>IF(Ведомость!B20="","",IF(AND(E20&gt;0),1,""))</f>
        <v/>
      </c>
    </row>
    <row r="21" spans="2:17" x14ac:dyDescent="0.25">
      <c r="B21" s="20">
        <f>COUNTIF(Ведомость!C21:Q21,5)</f>
        <v>0</v>
      </c>
      <c r="C21" s="24">
        <f>COUNTIF(Ведомость!C21:Q21,4)</f>
        <v>0</v>
      </c>
      <c r="D21" s="30">
        <f>COUNTIF(Ведомость!C21:Q21,3)</f>
        <v>0</v>
      </c>
      <c r="E21" s="24">
        <f>COUNTIF(Ведомость!C21:Q21,2)</f>
        <v>0</v>
      </c>
      <c r="F21" s="34">
        <f>IF(Ведомость!B21="",0,COUNTA(Ведомость!C19:Q20)-COUNT(Ведомость!C21:Q21))</f>
        <v>0</v>
      </c>
      <c r="H21" s="43">
        <f t="shared" si="0"/>
        <v>0</v>
      </c>
      <c r="I21" s="44">
        <f t="shared" si="1"/>
        <v>0</v>
      </c>
      <c r="J21" s="44">
        <f t="shared" si="2"/>
        <v>0</v>
      </c>
      <c r="K21" s="45">
        <f t="shared" si="3"/>
        <v>0</v>
      </c>
      <c r="M21" s="3" t="str">
        <f>IF(Ведомость!B21="","",IF(AND(B21+C21&gt;0,D21=0,E21=0,F21=0),1,""))</f>
        <v/>
      </c>
      <c r="N21" s="5" t="str">
        <f>IF(Ведомость!B21="","",IF(AND(B21&gt;0,C21=0,D21=0,E21=0,F21=0),1,""))</f>
        <v/>
      </c>
      <c r="O21" s="50" t="str">
        <f>IF(Ведомость!B21="","",IF(AND(C21=1,D21=0,E21=0,F21=0),1,""))</f>
        <v/>
      </c>
      <c r="P21" s="5" t="str">
        <f>IF(Ведомость!B21="","",IF(AND(D21=1,E21=0,F21=0),1,""))</f>
        <v/>
      </c>
      <c r="Q21" s="51" t="str">
        <f>IF(Ведомость!B21="","",IF(AND(E21&gt;0),1,""))</f>
        <v/>
      </c>
    </row>
    <row r="22" spans="2:17" x14ac:dyDescent="0.25">
      <c r="B22" s="20">
        <f>COUNTIF(Ведомость!C22:Q22,5)</f>
        <v>0</v>
      </c>
      <c r="C22" s="24">
        <f>COUNTIF(Ведомость!C22:Q22,4)</f>
        <v>0</v>
      </c>
      <c r="D22" s="30">
        <f>COUNTIF(Ведомость!C22:Q22,3)</f>
        <v>0</v>
      </c>
      <c r="E22" s="24">
        <f>COUNTIF(Ведомость!C22:Q22,2)</f>
        <v>0</v>
      </c>
      <c r="F22" s="34">
        <f>IF(Ведомость!B22="",0,COUNTA(Ведомость!C20:Q21)-COUNT(Ведомость!C22:Q22))</f>
        <v>0</v>
      </c>
      <c r="H22" s="43">
        <f t="shared" si="0"/>
        <v>0</v>
      </c>
      <c r="I22" s="44">
        <f t="shared" si="1"/>
        <v>0</v>
      </c>
      <c r="J22" s="44">
        <f t="shared" si="2"/>
        <v>0</v>
      </c>
      <c r="K22" s="45">
        <f t="shared" si="3"/>
        <v>0</v>
      </c>
      <c r="M22" s="3" t="str">
        <f>IF(Ведомость!B22="","",IF(AND(B22+C22&gt;0,D22=0,E22=0,F22=0),1,""))</f>
        <v/>
      </c>
      <c r="N22" s="5" t="str">
        <f>IF(Ведомость!B22="","",IF(AND(B22&gt;0,C22=0,D22=0,E22=0,F22=0),1,""))</f>
        <v/>
      </c>
      <c r="O22" s="50" t="str">
        <f>IF(Ведомость!B22="","",IF(AND(C22=1,D22=0,E22=0,F22=0),1,""))</f>
        <v/>
      </c>
      <c r="P22" s="5" t="str">
        <f>IF(Ведомость!B22="","",IF(AND(D22=1,E22=0,F22=0),1,""))</f>
        <v/>
      </c>
      <c r="Q22" s="51" t="str">
        <f>IF(Ведомость!B22="","",IF(AND(E22&gt;0),1,""))</f>
        <v/>
      </c>
    </row>
    <row r="23" spans="2:17" x14ac:dyDescent="0.25">
      <c r="B23" s="20">
        <f>COUNTIF(Ведомость!C23:Q23,5)</f>
        <v>0</v>
      </c>
      <c r="C23" s="24">
        <f>COUNTIF(Ведомость!C23:Q23,4)</f>
        <v>0</v>
      </c>
      <c r="D23" s="30">
        <f>COUNTIF(Ведомость!C23:Q23,3)</f>
        <v>0</v>
      </c>
      <c r="E23" s="24">
        <f>COUNTIF(Ведомость!C23:Q23,2)</f>
        <v>0</v>
      </c>
      <c r="F23" s="34">
        <f>IF(Ведомость!B23="",0,COUNTA(Ведомость!C21:Q22)-COUNT(Ведомость!C23:Q23))</f>
        <v>0</v>
      </c>
      <c r="H23" s="43">
        <f t="shared" si="0"/>
        <v>0</v>
      </c>
      <c r="I23" s="44">
        <f t="shared" si="1"/>
        <v>0</v>
      </c>
      <c r="J23" s="44">
        <f t="shared" si="2"/>
        <v>0</v>
      </c>
      <c r="K23" s="45">
        <f t="shared" si="3"/>
        <v>0</v>
      </c>
      <c r="M23" s="3" t="str">
        <f>IF(Ведомость!B23="","",IF(AND(B23+C23&gt;0,D23=0,E23=0,F23=0),1,""))</f>
        <v/>
      </c>
      <c r="N23" s="5" t="str">
        <f>IF(Ведомость!B23="","",IF(AND(B23&gt;0,C23=0,D23=0,E23=0,F23=0),1,""))</f>
        <v/>
      </c>
      <c r="O23" s="50" t="str">
        <f>IF(Ведомость!B23="","",IF(AND(C23=1,D23=0,E23=0,F23=0),1,""))</f>
        <v/>
      </c>
      <c r="P23" s="5" t="str">
        <f>IF(Ведомость!B23="","",IF(AND(D23=1,E23=0,F23=0),1,""))</f>
        <v/>
      </c>
      <c r="Q23" s="51" t="str">
        <f>IF(Ведомость!B23="","",IF(AND(E23&gt;0),1,""))</f>
        <v/>
      </c>
    </row>
    <row r="24" spans="2:17" x14ac:dyDescent="0.25">
      <c r="B24" s="20">
        <f>COUNTIF(Ведомость!C24:Q24,5)</f>
        <v>0</v>
      </c>
      <c r="C24" s="24">
        <f>COUNTIF(Ведомость!C24:Q24,4)</f>
        <v>0</v>
      </c>
      <c r="D24" s="30">
        <f>COUNTIF(Ведомость!C24:Q24,3)</f>
        <v>0</v>
      </c>
      <c r="E24" s="24">
        <f>COUNTIF(Ведомость!C24:Q24,2)</f>
        <v>0</v>
      </c>
      <c r="F24" s="34">
        <f>IF(Ведомость!B24="",0,COUNTA(Ведомость!C22:Q23)-COUNT(Ведомость!C24:Q24))</f>
        <v>0</v>
      </c>
      <c r="H24" s="43">
        <f t="shared" si="0"/>
        <v>0</v>
      </c>
      <c r="I24" s="44">
        <f t="shared" si="1"/>
        <v>0</v>
      </c>
      <c r="J24" s="44">
        <f t="shared" si="2"/>
        <v>0</v>
      </c>
      <c r="K24" s="45">
        <f t="shared" si="3"/>
        <v>0</v>
      </c>
      <c r="M24" s="3" t="str">
        <f>IF(Ведомость!B24="","",IF(AND(B24+C24&gt;0,D24=0,E24=0,F24=0),1,""))</f>
        <v/>
      </c>
      <c r="N24" s="5" t="str">
        <f>IF(Ведомость!B24="","",IF(AND(B24&gt;0,C24=0,D24=0,E24=0,F24=0),1,""))</f>
        <v/>
      </c>
      <c r="O24" s="50" t="str">
        <f>IF(Ведомость!B24="","",IF(AND(C24=1,D24=0,E24=0,F24=0),1,""))</f>
        <v/>
      </c>
      <c r="P24" s="5" t="str">
        <f>IF(Ведомость!B24="","",IF(AND(D24=1,E24=0,F24=0),1,""))</f>
        <v/>
      </c>
      <c r="Q24" s="51" t="str">
        <f>IF(Ведомость!B24="","",IF(AND(E24&gt;0),1,""))</f>
        <v/>
      </c>
    </row>
    <row r="25" spans="2:17" x14ac:dyDescent="0.25">
      <c r="B25" s="20">
        <f>COUNTIF(Ведомость!C25:Q25,5)</f>
        <v>0</v>
      </c>
      <c r="C25" s="24">
        <f>COUNTIF(Ведомость!C25:Q25,4)</f>
        <v>0</v>
      </c>
      <c r="D25" s="30">
        <f>COUNTIF(Ведомость!C25:Q25,3)</f>
        <v>0</v>
      </c>
      <c r="E25" s="24">
        <f>COUNTIF(Ведомость!C25:Q25,2)</f>
        <v>0</v>
      </c>
      <c r="F25" s="34">
        <f>IF(Ведомость!B25="",0,COUNTA(Ведомость!C23:Q24)-COUNT(Ведомость!C25:Q25))</f>
        <v>0</v>
      </c>
      <c r="H25" s="43">
        <f t="shared" si="0"/>
        <v>0</v>
      </c>
      <c r="I25" s="44">
        <f t="shared" si="1"/>
        <v>0</v>
      </c>
      <c r="J25" s="44">
        <f t="shared" si="2"/>
        <v>0</v>
      </c>
      <c r="K25" s="45">
        <f t="shared" si="3"/>
        <v>0</v>
      </c>
      <c r="M25" s="3" t="str">
        <f>IF(Ведомость!B25="","",IF(AND(B25+C25&gt;0,D25=0,E25=0,F25=0),1,""))</f>
        <v/>
      </c>
      <c r="N25" s="5" t="str">
        <f>IF(Ведомость!B25="","",IF(AND(B25&gt;0,C25=0,D25=0,E25=0,F25=0),1,""))</f>
        <v/>
      </c>
      <c r="O25" s="50" t="str">
        <f>IF(Ведомость!B25="","",IF(AND(C25=1,D25=0,E25=0,F25=0),1,""))</f>
        <v/>
      </c>
      <c r="P25" s="5" t="str">
        <f>IF(Ведомость!B25="","",IF(AND(D25=1,E25=0,F25=0),1,""))</f>
        <v/>
      </c>
      <c r="Q25" s="51" t="str">
        <f>IF(Ведомость!B25="","",IF(AND(E25&gt;0),1,""))</f>
        <v/>
      </c>
    </row>
    <row r="26" spans="2:17" x14ac:dyDescent="0.25">
      <c r="B26" s="20">
        <f>COUNTIF(Ведомость!C26:Q26,5)</f>
        <v>0</v>
      </c>
      <c r="C26" s="24">
        <f>COUNTIF(Ведомость!C26:Q26,4)</f>
        <v>0</v>
      </c>
      <c r="D26" s="30">
        <f>COUNTIF(Ведомость!C26:Q26,3)</f>
        <v>0</v>
      </c>
      <c r="E26" s="24">
        <f>COUNTIF(Ведомость!C26:Q26,2)</f>
        <v>0</v>
      </c>
      <c r="F26" s="34">
        <f>IF(Ведомость!B26="",0,COUNTA(Ведомость!C24:Q25)-COUNT(Ведомость!C26:Q26))</f>
        <v>0</v>
      </c>
      <c r="H26" s="43">
        <f t="shared" si="0"/>
        <v>0</v>
      </c>
      <c r="I26" s="44">
        <f t="shared" si="1"/>
        <v>0</v>
      </c>
      <c r="J26" s="44">
        <f t="shared" si="2"/>
        <v>0</v>
      </c>
      <c r="K26" s="45">
        <f t="shared" si="3"/>
        <v>0</v>
      </c>
      <c r="M26" s="3" t="str">
        <f>IF(Ведомость!B26="","",IF(AND(B26+C26&gt;0,D26=0,E26=0,F26=0),1,""))</f>
        <v/>
      </c>
      <c r="N26" s="5" t="str">
        <f>IF(Ведомость!B26="","",IF(AND(B26&gt;0,C26=0,D26=0,E26=0,F26=0),1,""))</f>
        <v/>
      </c>
      <c r="O26" s="50" t="str">
        <f>IF(Ведомость!B26="","",IF(AND(C26=1,D26=0,E26=0,F26=0),1,""))</f>
        <v/>
      </c>
      <c r="P26" s="5" t="str">
        <f>IF(Ведомость!B26="","",IF(AND(D26=1,E26=0,F26=0),1,""))</f>
        <v/>
      </c>
      <c r="Q26" s="51" t="str">
        <f>IF(Ведомость!B26="","",IF(AND(E26&gt;0),1,""))</f>
        <v/>
      </c>
    </row>
    <row r="27" spans="2:17" x14ac:dyDescent="0.25">
      <c r="B27" s="20">
        <f>COUNTIF(Ведомость!C27:Q27,5)</f>
        <v>0</v>
      </c>
      <c r="C27" s="24">
        <f>COUNTIF(Ведомость!C27:Q27,4)</f>
        <v>0</v>
      </c>
      <c r="D27" s="30">
        <f>COUNTIF(Ведомость!C27:Q27,3)</f>
        <v>0</v>
      </c>
      <c r="E27" s="24">
        <f>COUNTIF(Ведомость!C27:Q27,2)</f>
        <v>0</v>
      </c>
      <c r="F27" s="34">
        <f>IF(Ведомость!B27="",0,COUNTA(Ведомость!C25:Q26)-COUNT(Ведомость!C27:Q27))</f>
        <v>0</v>
      </c>
      <c r="H27" s="43">
        <f t="shared" si="0"/>
        <v>0</v>
      </c>
      <c r="I27" s="44">
        <f t="shared" si="1"/>
        <v>0</v>
      </c>
      <c r="J27" s="44">
        <f t="shared" si="2"/>
        <v>0</v>
      </c>
      <c r="K27" s="45">
        <f t="shared" si="3"/>
        <v>0</v>
      </c>
      <c r="M27" s="3" t="str">
        <f>IF(Ведомость!B27="","",IF(AND(B27+C27&gt;0,D27=0,E27=0,F27=0),1,""))</f>
        <v/>
      </c>
      <c r="N27" s="5" t="str">
        <f>IF(Ведомость!B27="","",IF(AND(B27&gt;0,C27=0,D27=0,E27=0,F27=0),1,""))</f>
        <v/>
      </c>
      <c r="O27" s="50" t="str">
        <f>IF(Ведомость!B27="","",IF(AND(C27=1,D27=0,E27=0,F27=0),1,""))</f>
        <v/>
      </c>
      <c r="P27" s="5" t="str">
        <f>IF(Ведомость!B27="","",IF(AND(D27=1,E27=0,F27=0),1,""))</f>
        <v/>
      </c>
      <c r="Q27" s="51" t="str">
        <f>IF(Ведомость!B27="","",IF(AND(E27&gt;0),1,""))</f>
        <v/>
      </c>
    </row>
    <row r="28" spans="2:17" x14ac:dyDescent="0.25">
      <c r="B28" s="20">
        <f>COUNTIF(Ведомость!C28:Q28,5)</f>
        <v>0</v>
      </c>
      <c r="C28" s="24">
        <f>COUNTIF(Ведомость!C28:Q28,4)</f>
        <v>0</v>
      </c>
      <c r="D28" s="30">
        <f>COUNTIF(Ведомость!C28:Q28,3)</f>
        <v>0</v>
      </c>
      <c r="E28" s="24">
        <f>COUNTIF(Ведомость!C28:Q28,2)</f>
        <v>0</v>
      </c>
      <c r="F28" s="34">
        <f>IF(Ведомость!B28="",0,COUNTA(Ведомость!C26:Q27)-COUNT(Ведомость!C28:Q28))</f>
        <v>0</v>
      </c>
      <c r="H28" s="43">
        <f t="shared" si="0"/>
        <v>0</v>
      </c>
      <c r="I28" s="44">
        <f t="shared" si="1"/>
        <v>0</v>
      </c>
      <c r="J28" s="44">
        <f t="shared" si="2"/>
        <v>0</v>
      </c>
      <c r="K28" s="45">
        <f t="shared" si="3"/>
        <v>0</v>
      </c>
      <c r="M28" s="3" t="str">
        <f>IF(Ведомость!B28="","",IF(AND(B28+C28&gt;0,D28=0,E28=0,F28=0),1,""))</f>
        <v/>
      </c>
      <c r="N28" s="5" t="str">
        <f>IF(Ведомость!B28="","",IF(AND(B28&gt;0,C28=0,D28=0,E28=0,F28=0),1,""))</f>
        <v/>
      </c>
      <c r="O28" s="50" t="str">
        <f>IF(Ведомость!B28="","",IF(AND(C28=1,D28=0,E28=0,F28=0),1,""))</f>
        <v/>
      </c>
      <c r="P28" s="5" t="str">
        <f>IF(Ведомость!B28="","",IF(AND(D28=1,E28=0,F28=0),1,""))</f>
        <v/>
      </c>
      <c r="Q28" s="51" t="str">
        <f>IF(Ведомость!B28="","",IF(AND(E28&gt;0),1,""))</f>
        <v/>
      </c>
    </row>
    <row r="29" spans="2:17" x14ac:dyDescent="0.25">
      <c r="B29" s="20">
        <f>COUNTIF(Ведомость!C29:Q29,5)</f>
        <v>0</v>
      </c>
      <c r="C29" s="24">
        <f>COUNTIF(Ведомость!C29:Q29,4)</f>
        <v>0</v>
      </c>
      <c r="D29" s="30">
        <f>COUNTIF(Ведомость!C29:Q29,3)</f>
        <v>0</v>
      </c>
      <c r="E29" s="24">
        <f>COUNTIF(Ведомость!C29:Q29,2)</f>
        <v>0</v>
      </c>
      <c r="F29" s="34">
        <f>IF(Ведомость!B29="",0,COUNTA(Ведомость!C27:Q28)-COUNT(Ведомость!C29:Q29))</f>
        <v>0</v>
      </c>
      <c r="H29" s="43">
        <f t="shared" si="0"/>
        <v>0</v>
      </c>
      <c r="I29" s="44">
        <f t="shared" si="1"/>
        <v>0</v>
      </c>
      <c r="J29" s="44">
        <f t="shared" si="2"/>
        <v>0</v>
      </c>
      <c r="K29" s="45">
        <f t="shared" si="3"/>
        <v>0</v>
      </c>
      <c r="M29" s="3" t="str">
        <f>IF(Ведомость!B29="","",IF(AND(B29+C29&gt;0,D29=0,E29=0,F29=0),1,""))</f>
        <v/>
      </c>
      <c r="N29" s="5" t="str">
        <f>IF(Ведомость!B29="","",IF(AND(B29&gt;0,C29=0,D29=0,E29=0,F29=0),1,""))</f>
        <v/>
      </c>
      <c r="O29" s="50" t="str">
        <f>IF(Ведомость!B29="","",IF(AND(C29=1,D29=0,E29=0,F29=0),1,""))</f>
        <v/>
      </c>
      <c r="P29" s="5" t="str">
        <f>IF(Ведомость!B29="","",IF(AND(D29=1,E29=0,F29=0),1,""))</f>
        <v/>
      </c>
      <c r="Q29" s="51" t="str">
        <f>IF(Ведомость!B29="","",IF(AND(E29&gt;0),1,""))</f>
        <v/>
      </c>
    </row>
    <row r="30" spans="2:17" x14ac:dyDescent="0.25">
      <c r="B30" s="20">
        <f>COUNTIF(Ведомость!C30:Q30,5)</f>
        <v>0</v>
      </c>
      <c r="C30" s="24">
        <f>COUNTIF(Ведомость!C30:Q30,4)</f>
        <v>0</v>
      </c>
      <c r="D30" s="30">
        <f>COUNTIF(Ведомость!C30:Q30,3)</f>
        <v>0</v>
      </c>
      <c r="E30" s="24">
        <f>COUNTIF(Ведомость!C30:Q30,2)</f>
        <v>0</v>
      </c>
      <c r="F30" s="34">
        <f>IF(Ведомость!B30="",0,COUNTA(Ведомость!C28:Q29)-COUNT(Ведомость!C30:Q30))</f>
        <v>0</v>
      </c>
      <c r="H30" s="43">
        <f t="shared" si="0"/>
        <v>0</v>
      </c>
      <c r="I30" s="44">
        <f t="shared" si="1"/>
        <v>0</v>
      </c>
      <c r="J30" s="44">
        <f t="shared" si="2"/>
        <v>0</v>
      </c>
      <c r="K30" s="45">
        <f t="shared" si="3"/>
        <v>0</v>
      </c>
      <c r="M30" s="3" t="str">
        <f>IF(Ведомость!B30="","",IF(AND(B30+C30&gt;0,D30=0,E30=0,F30=0),1,""))</f>
        <v/>
      </c>
      <c r="N30" s="5" t="str">
        <f>IF(Ведомость!B30="","",IF(AND(B30&gt;0,C30=0,D30=0,E30=0,F30=0),1,""))</f>
        <v/>
      </c>
      <c r="O30" s="50" t="str">
        <f>IF(Ведомость!B30="","",IF(AND(C30=1,D30=0,E30=0,F30=0),1,""))</f>
        <v/>
      </c>
      <c r="P30" s="5" t="str">
        <f>IF(Ведомость!B30="","",IF(AND(D30=1,E30=0,F30=0),1,""))</f>
        <v/>
      </c>
      <c r="Q30" s="51" t="str">
        <f>IF(Ведомость!B30="","",IF(AND(E30&gt;0),1,""))</f>
        <v/>
      </c>
    </row>
    <row r="31" spans="2:17" x14ac:dyDescent="0.25">
      <c r="B31" s="20">
        <f>COUNTIF(Ведомость!C31:Q31,5)</f>
        <v>0</v>
      </c>
      <c r="C31" s="24">
        <f>COUNTIF(Ведомость!C31:Q31,4)</f>
        <v>0</v>
      </c>
      <c r="D31" s="30">
        <f>COUNTIF(Ведомость!C31:Q31,3)</f>
        <v>0</v>
      </c>
      <c r="E31" s="24">
        <f>COUNTIF(Ведомость!C31:Q31,2)</f>
        <v>0</v>
      </c>
      <c r="F31" s="34">
        <f>IF(Ведомость!B31="",0,COUNTA(Ведомость!C29:Q30)-COUNT(Ведомость!C31:Q31))</f>
        <v>0</v>
      </c>
      <c r="H31" s="43">
        <f t="shared" si="0"/>
        <v>0</v>
      </c>
      <c r="I31" s="44">
        <f t="shared" si="1"/>
        <v>0</v>
      </c>
      <c r="J31" s="44">
        <f t="shared" si="2"/>
        <v>0</v>
      </c>
      <c r="K31" s="45">
        <f t="shared" si="3"/>
        <v>0</v>
      </c>
      <c r="M31" s="3" t="str">
        <f>IF(Ведомость!B31="","",IF(AND(B31+C31&gt;0,D31=0,E31=0,F31=0),1,""))</f>
        <v/>
      </c>
      <c r="N31" s="5" t="str">
        <f>IF(Ведомость!B31="","",IF(AND(B31&gt;0,C31=0,D31=0,E31=0,F31=0),1,""))</f>
        <v/>
      </c>
      <c r="O31" s="50" t="str">
        <f>IF(Ведомость!B31="","",IF(AND(C31=1,D31=0,E31=0,F31=0),1,""))</f>
        <v/>
      </c>
      <c r="P31" s="5" t="str">
        <f>IF(Ведомость!B31="","",IF(AND(D31=1,E31=0,F31=0),1,""))</f>
        <v/>
      </c>
      <c r="Q31" s="51" t="str">
        <f>IF(Ведомость!B31="","",IF(AND(E31&gt;0),1,""))</f>
        <v/>
      </c>
    </row>
    <row r="32" spans="2:17" ht="15.75" thickBot="1" x14ac:dyDescent="0.3">
      <c r="B32" s="21">
        <f>COUNTIF(Ведомость!C32:Q32,5)</f>
        <v>0</v>
      </c>
      <c r="C32" s="25">
        <f>COUNTIF(Ведомость!C32:Q32,4)</f>
        <v>0</v>
      </c>
      <c r="D32" s="31">
        <f>COUNTIF(Ведомость!C32:Q32,3)</f>
        <v>0</v>
      </c>
      <c r="E32" s="25">
        <f>COUNTIF(Ведомость!C32:Q32,2)</f>
        <v>0</v>
      </c>
      <c r="F32" s="35">
        <f>IF(Ведомость!B32="",0,COUNTA(Ведомость!C30:Q31)-COUNT(Ведомость!C32:Q32))</f>
        <v>0</v>
      </c>
      <c r="H32" s="46">
        <f t="shared" si="0"/>
        <v>0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M32" s="18" t="str">
        <f>IF(Ведомость!B32="","",IF(AND(B32+C32&gt;0,D32=0,E32=0,F32=0),1,""))</f>
        <v/>
      </c>
      <c r="N32" s="6" t="str">
        <f>IF(Ведомость!B32="","",IF(AND(B32&gt;0,C32=0,D32=0,E32=0,F32=0),1,""))</f>
        <v/>
      </c>
      <c r="O32" s="54" t="str">
        <f>IF(Ведомость!B32="","",IF(AND(C32=1,D32=0,E32=0,F32=0),1,""))</f>
        <v/>
      </c>
      <c r="P32" s="6" t="str">
        <f>IF(Ведомость!B32="","",IF(AND(D32=1,E32=0,F32=0),1,""))</f>
        <v/>
      </c>
      <c r="Q32" s="56" t="str">
        <f>IF(Ведомость!B32="","",IF(AND(E32&gt;0),1,""))</f>
        <v/>
      </c>
    </row>
    <row r="33" spans="1:17" ht="15.75" thickBot="1" x14ac:dyDescent="0.3">
      <c r="A33" s="15" t="s">
        <v>24</v>
      </c>
      <c r="B33" s="38">
        <f>SUM(B12:B32)</f>
        <v>0</v>
      </c>
      <c r="C33" s="38">
        <f t="shared" ref="C33:F33" si="4">SUM(C12:C32)</f>
        <v>0</v>
      </c>
      <c r="D33" s="38">
        <f t="shared" si="4"/>
        <v>0</v>
      </c>
      <c r="E33" s="38">
        <f t="shared" si="4"/>
        <v>0</v>
      </c>
      <c r="F33" s="39">
        <f t="shared" si="4"/>
        <v>0</v>
      </c>
      <c r="H33" s="49">
        <f>SUM(H12:H32)</f>
        <v>0</v>
      </c>
      <c r="I33" s="49">
        <f t="shared" ref="I33:K33" si="5">SUM(I12:I32)</f>
        <v>0</v>
      </c>
      <c r="J33" s="49">
        <f t="shared" si="5"/>
        <v>0</v>
      </c>
      <c r="K33" s="39">
        <f t="shared" si="5"/>
        <v>0</v>
      </c>
      <c r="M33" s="26">
        <f>SUM(M12:M32)</f>
        <v>0</v>
      </c>
      <c r="N33" s="26">
        <f t="shared" ref="N33:Q33" si="6">SUM(N12:N32)</f>
        <v>0</v>
      </c>
      <c r="O33" s="26">
        <f t="shared" si="6"/>
        <v>0</v>
      </c>
      <c r="P33" s="26">
        <f t="shared" si="6"/>
        <v>0</v>
      </c>
      <c r="Q33" s="27">
        <f t="shared" si="6"/>
        <v>0</v>
      </c>
    </row>
  </sheetData>
  <sheetProtection algorithmName="SHA-512" hashValue="d9sXZxgcT9jUUgvTtR/Ur7arq4u65NaV6YEHrv0fKQp1rVATnLULjP8EwaoMlQlIr3aernqXnZIqWRH6s7Vf+w==" saltValue="SyqE5xNgco6f44MYrhY+wA==" spinCount="100000" sheet="1" formatCells="0" formatColumns="0" formatRows="0" insertColumns="0" insertRows="0" insertHyperlinks="0" deleteColumns="0" deleteRows="0" sort="0" autoFilter="0" pivotTables="0"/>
  <mergeCells count="7">
    <mergeCell ref="P5:P11"/>
    <mergeCell ref="Q5:Q11"/>
    <mergeCell ref="B10:F10"/>
    <mergeCell ref="H10:K10"/>
    <mergeCell ref="M5:M11"/>
    <mergeCell ref="N5:N11"/>
    <mergeCell ref="O5:O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17" sqref="E17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Ведомость</vt:lpstr>
      <vt:lpstr>Индивидуальные листки</vt:lpstr>
      <vt:lpstr>Расчет ведомости (не удалять)</vt:lpstr>
      <vt:lpstr>Месяц</vt:lpstr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2019-01-27T16:10:25Z</cp:lastPrinted>
  <dcterms:created xsi:type="dcterms:W3CDTF">2019-01-27T12:30:08Z</dcterms:created>
  <dcterms:modified xsi:type="dcterms:W3CDTF">2019-02-03T08:14:35Z</dcterms:modified>
</cp:coreProperties>
</file>