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1\Desktop\Для сайта\"/>
    </mc:Choice>
  </mc:AlternateContent>
  <bookViews>
    <workbookView xWindow="0" yWindow="0" windowWidth="15360" windowHeight="7905"/>
  </bookViews>
  <sheets>
    <sheet name="Ведомость" sheetId="1" r:id="rId1"/>
    <sheet name="Индивидуальные листки" sheetId="4" r:id="rId2"/>
    <sheet name="Расчет ведомости (не удалять)" sheetId="3" state="hidden" r:id="rId3"/>
    <sheet name="Месяц" sheetId="2" state="hidden" r:id="rId4"/>
  </sheets>
  <definedNames>
    <definedName name="Месяц">Месяц!$A$1:$A$12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4" l="1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C7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C24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C41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C57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C74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C91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C106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C123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C140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C155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C172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C189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C204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C221" i="4"/>
  <c r="Q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C238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C253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C270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C287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C302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C319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C336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C351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C368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C385" i="4"/>
  <c r="C400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P515" i="4"/>
  <c r="Q515" i="4"/>
  <c r="C515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C498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C483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C466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C449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C434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C417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B517" i="4"/>
  <c r="B402" i="4"/>
  <c r="B419" i="4"/>
  <c r="B451" i="4"/>
  <c r="B468" i="4"/>
  <c r="B485" i="4"/>
  <c r="B500" i="4"/>
  <c r="B157" i="4"/>
  <c r="B142" i="4"/>
  <c r="B125" i="4"/>
  <c r="B108" i="4"/>
  <c r="B93" i="4"/>
  <c r="B76" i="4"/>
  <c r="B59" i="4"/>
  <c r="B43" i="4"/>
  <c r="B26" i="4"/>
  <c r="B9" i="4"/>
  <c r="B436" i="4"/>
  <c r="C436" i="4"/>
  <c r="A509" i="4" l="1"/>
  <c r="A492" i="4"/>
  <c r="A477" i="4"/>
  <c r="A460" i="4"/>
  <c r="A443" i="4"/>
  <c r="A428" i="4"/>
  <c r="A411" i="4"/>
  <c r="A394" i="4"/>
  <c r="A379" i="4"/>
  <c r="A362" i="4"/>
  <c r="A345" i="4"/>
  <c r="A330" i="4"/>
  <c r="A313" i="4"/>
  <c r="A296" i="4"/>
  <c r="A281" i="4"/>
  <c r="A264" i="4"/>
  <c r="A247" i="4"/>
  <c r="A232" i="4"/>
  <c r="A215" i="4"/>
  <c r="A198" i="4"/>
  <c r="A183" i="4"/>
  <c r="A166" i="4"/>
  <c r="A149" i="4"/>
  <c r="A134" i="4"/>
  <c r="A117" i="4"/>
  <c r="A100" i="4"/>
  <c r="A85" i="4"/>
  <c r="A68" i="4"/>
  <c r="A51" i="4"/>
  <c r="A35" i="4"/>
  <c r="A18" i="4"/>
  <c r="A1" i="4"/>
  <c r="S500" i="4"/>
  <c r="R500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C517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C500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C485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C468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C451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C402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C387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C370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C353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C338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C321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C304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C289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C272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C255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C240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C223" i="4"/>
  <c r="S223" i="4"/>
  <c r="R223" i="4"/>
  <c r="B223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C206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C191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C174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C157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C142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C125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C108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C76" i="4"/>
  <c r="C59" i="4"/>
  <c r="O26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C26" i="4"/>
  <c r="D26" i="4"/>
  <c r="E26" i="4"/>
  <c r="F26" i="4"/>
  <c r="G26" i="4"/>
  <c r="H26" i="4"/>
  <c r="I26" i="4"/>
  <c r="J26" i="4"/>
  <c r="K26" i="4"/>
  <c r="L26" i="4"/>
  <c r="M26" i="4"/>
  <c r="N26" i="4"/>
  <c r="P26" i="4"/>
  <c r="Q26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C37" i="3" l="1"/>
  <c r="I37" i="3" s="1"/>
  <c r="D37" i="3"/>
  <c r="J37" i="3" s="1"/>
  <c r="E37" i="3"/>
  <c r="K37" i="3" s="1"/>
  <c r="F37" i="3"/>
  <c r="L37" i="3" s="1"/>
  <c r="G37" i="3"/>
  <c r="M37" i="3" s="1"/>
  <c r="O37" i="3"/>
  <c r="P37" i="3"/>
  <c r="Q37" i="3"/>
  <c r="R37" i="3"/>
  <c r="S37" i="3"/>
  <c r="C38" i="3"/>
  <c r="I38" i="3" s="1"/>
  <c r="D38" i="3"/>
  <c r="J38" i="3" s="1"/>
  <c r="E38" i="3"/>
  <c r="F38" i="3"/>
  <c r="L38" i="3" s="1"/>
  <c r="G38" i="3"/>
  <c r="M38" i="3" s="1"/>
  <c r="K38" i="3"/>
  <c r="O38" i="3"/>
  <c r="P38" i="3"/>
  <c r="Q38" i="3"/>
  <c r="R38" i="3"/>
  <c r="S38" i="3"/>
  <c r="C39" i="3"/>
  <c r="I39" i="3" s="1"/>
  <c r="D39" i="3"/>
  <c r="J39" i="3" s="1"/>
  <c r="E39" i="3"/>
  <c r="K39" i="3" s="1"/>
  <c r="F39" i="3"/>
  <c r="L39" i="3" s="1"/>
  <c r="G39" i="3"/>
  <c r="M39" i="3" s="1"/>
  <c r="O39" i="3"/>
  <c r="P39" i="3"/>
  <c r="Q39" i="3"/>
  <c r="R39" i="3"/>
  <c r="S39" i="3"/>
  <c r="C40" i="3"/>
  <c r="I40" i="3" s="1"/>
  <c r="D40" i="3"/>
  <c r="J40" i="3" s="1"/>
  <c r="E40" i="3"/>
  <c r="F40" i="3"/>
  <c r="L40" i="3" s="1"/>
  <c r="G40" i="3"/>
  <c r="M40" i="3" s="1"/>
  <c r="K40" i="3"/>
  <c r="O40" i="3"/>
  <c r="P40" i="3"/>
  <c r="Q40" i="3"/>
  <c r="R40" i="3"/>
  <c r="S40" i="3"/>
  <c r="C41" i="3"/>
  <c r="I41" i="3" s="1"/>
  <c r="D41" i="3"/>
  <c r="J41" i="3" s="1"/>
  <c r="E41" i="3"/>
  <c r="K41" i="3" s="1"/>
  <c r="F41" i="3"/>
  <c r="L41" i="3" s="1"/>
  <c r="G41" i="3"/>
  <c r="M41" i="3" s="1"/>
  <c r="O41" i="3"/>
  <c r="P41" i="3"/>
  <c r="Q41" i="3"/>
  <c r="R41" i="3"/>
  <c r="S41" i="3"/>
  <c r="C42" i="3"/>
  <c r="I42" i="3" s="1"/>
  <c r="D42" i="3"/>
  <c r="J42" i="3" s="1"/>
  <c r="E42" i="3"/>
  <c r="F42" i="3"/>
  <c r="L42" i="3" s="1"/>
  <c r="G42" i="3"/>
  <c r="M42" i="3" s="1"/>
  <c r="K42" i="3"/>
  <c r="O42" i="3"/>
  <c r="P42" i="3"/>
  <c r="Q42" i="3"/>
  <c r="R42" i="3"/>
  <c r="S42" i="3"/>
  <c r="C43" i="3"/>
  <c r="I43" i="3" s="1"/>
  <c r="D43" i="3"/>
  <c r="J43" i="3" s="1"/>
  <c r="E43" i="3"/>
  <c r="K43" i="3" s="1"/>
  <c r="F43" i="3"/>
  <c r="L43" i="3" s="1"/>
  <c r="G43" i="3"/>
  <c r="M43" i="3" s="1"/>
  <c r="O43" i="3"/>
  <c r="P43" i="3"/>
  <c r="Q43" i="3"/>
  <c r="R43" i="3"/>
  <c r="S43" i="3"/>
  <c r="G13" i="3" l="1"/>
  <c r="M13" i="3" s="1"/>
  <c r="G14" i="3"/>
  <c r="M14" i="3" s="1"/>
  <c r="G15" i="3"/>
  <c r="M15" i="3" s="1"/>
  <c r="G16" i="3"/>
  <c r="M16" i="3" s="1"/>
  <c r="G17" i="3"/>
  <c r="M17" i="3" s="1"/>
  <c r="G18" i="3"/>
  <c r="M18" i="3" s="1"/>
  <c r="G19" i="3"/>
  <c r="M19" i="3" s="1"/>
  <c r="G20" i="3"/>
  <c r="M20" i="3" s="1"/>
  <c r="G21" i="3"/>
  <c r="M21" i="3" s="1"/>
  <c r="G22" i="3"/>
  <c r="M22" i="3" s="1"/>
  <c r="G23" i="3"/>
  <c r="M23" i="3" s="1"/>
  <c r="G24" i="3"/>
  <c r="M24" i="3" s="1"/>
  <c r="G25" i="3"/>
  <c r="M25" i="3" s="1"/>
  <c r="G26" i="3"/>
  <c r="M26" i="3" s="1"/>
  <c r="G27" i="3"/>
  <c r="M27" i="3" s="1"/>
  <c r="G28" i="3"/>
  <c r="M28" i="3" s="1"/>
  <c r="G29" i="3"/>
  <c r="M29" i="3" s="1"/>
  <c r="G30" i="3"/>
  <c r="M30" i="3" s="1"/>
  <c r="G31" i="3"/>
  <c r="M31" i="3" s="1"/>
  <c r="G32" i="3"/>
  <c r="M32" i="3" s="1"/>
  <c r="G33" i="3"/>
  <c r="M33" i="3" s="1"/>
  <c r="G34" i="3"/>
  <c r="M34" i="3" s="1"/>
  <c r="G35" i="3"/>
  <c r="M35" i="3" s="1"/>
  <c r="G36" i="3"/>
  <c r="M36" i="3" s="1"/>
  <c r="G12" i="3"/>
  <c r="M12" i="3" s="1"/>
  <c r="M44" i="3" l="1"/>
  <c r="G44" i="3"/>
  <c r="D12" i="3"/>
  <c r="C12" i="3"/>
  <c r="C33" i="3"/>
  <c r="D33" i="3"/>
  <c r="J33" i="3" s="1"/>
  <c r="E33" i="3"/>
  <c r="K33" i="3" s="1"/>
  <c r="F33" i="3"/>
  <c r="S33" i="3" s="1"/>
  <c r="I33" i="3"/>
  <c r="C34" i="3"/>
  <c r="D34" i="3"/>
  <c r="J34" i="3" s="1"/>
  <c r="E34" i="3"/>
  <c r="K34" i="3" s="1"/>
  <c r="F34" i="3"/>
  <c r="S34" i="3" s="1"/>
  <c r="C35" i="3"/>
  <c r="I35" i="3" s="1"/>
  <c r="D35" i="3"/>
  <c r="J35" i="3" s="1"/>
  <c r="E35" i="3"/>
  <c r="F35" i="3"/>
  <c r="S35" i="3" s="1"/>
  <c r="C36" i="3"/>
  <c r="D36" i="3"/>
  <c r="E36" i="3"/>
  <c r="F36" i="3"/>
  <c r="I36" i="3"/>
  <c r="S36" i="3" l="1"/>
  <c r="J36" i="3"/>
  <c r="K36" i="3"/>
  <c r="L36" i="3"/>
  <c r="L35" i="3"/>
  <c r="L33" i="3"/>
  <c r="Q36" i="3"/>
  <c r="L34" i="3"/>
  <c r="O33" i="3"/>
  <c r="Q34" i="3"/>
  <c r="Q35" i="3"/>
  <c r="O34" i="3"/>
  <c r="O36" i="3"/>
  <c r="K35" i="3"/>
  <c r="I34" i="3"/>
  <c r="O35" i="3"/>
  <c r="Q33" i="3"/>
  <c r="R36" i="3"/>
  <c r="P36" i="3"/>
  <c r="R35" i="3"/>
  <c r="P35" i="3"/>
  <c r="R34" i="3"/>
  <c r="P34" i="3"/>
  <c r="R33" i="3"/>
  <c r="P33" i="3"/>
  <c r="R517" i="4"/>
  <c r="S517" i="4"/>
  <c r="A517" i="4"/>
  <c r="I519" i="4"/>
  <c r="R512" i="4"/>
  <c r="J512" i="4"/>
  <c r="C512" i="4"/>
  <c r="A500" i="4"/>
  <c r="I502" i="4"/>
  <c r="R495" i="4"/>
  <c r="J495" i="4"/>
  <c r="C495" i="4"/>
  <c r="R485" i="4"/>
  <c r="S485" i="4"/>
  <c r="A485" i="4"/>
  <c r="R468" i="4"/>
  <c r="S468" i="4"/>
  <c r="A468" i="4"/>
  <c r="I487" i="4"/>
  <c r="R480" i="4"/>
  <c r="J480" i="4"/>
  <c r="C480" i="4"/>
  <c r="I470" i="4"/>
  <c r="R463" i="4"/>
  <c r="J463" i="4"/>
  <c r="C463" i="4"/>
  <c r="R451" i="4"/>
  <c r="S451" i="4"/>
  <c r="A451" i="4"/>
  <c r="I453" i="4"/>
  <c r="R446" i="4"/>
  <c r="J446" i="4"/>
  <c r="C446" i="4"/>
  <c r="R436" i="4"/>
  <c r="S436" i="4"/>
  <c r="A436" i="4"/>
  <c r="R419" i="4"/>
  <c r="S419" i="4"/>
  <c r="A419" i="4"/>
  <c r="I438" i="4"/>
  <c r="R431" i="4"/>
  <c r="J431" i="4"/>
  <c r="C431" i="4"/>
  <c r="I421" i="4"/>
  <c r="R414" i="4"/>
  <c r="J414" i="4"/>
  <c r="C414" i="4"/>
  <c r="R402" i="4"/>
  <c r="S402" i="4"/>
  <c r="A402" i="4"/>
  <c r="I404" i="4"/>
  <c r="R397" i="4"/>
  <c r="J397" i="4"/>
  <c r="C397" i="4"/>
  <c r="B387" i="4"/>
  <c r="R387" i="4"/>
  <c r="S387" i="4"/>
  <c r="A387" i="4"/>
  <c r="I389" i="4"/>
  <c r="R382" i="4"/>
  <c r="J382" i="4"/>
  <c r="C382" i="4"/>
  <c r="B370" i="4"/>
  <c r="R370" i="4"/>
  <c r="S370" i="4"/>
  <c r="A370" i="4"/>
  <c r="I372" i="4"/>
  <c r="R365" i="4"/>
  <c r="J365" i="4"/>
  <c r="C365" i="4"/>
  <c r="B353" i="4"/>
  <c r="R353" i="4"/>
  <c r="S353" i="4"/>
  <c r="A353" i="4"/>
  <c r="A347" i="4"/>
  <c r="A346" i="4"/>
  <c r="I355" i="4"/>
  <c r="R348" i="4"/>
  <c r="J348" i="4"/>
  <c r="C348" i="4"/>
  <c r="B338" i="4"/>
  <c r="R338" i="4"/>
  <c r="S338" i="4"/>
  <c r="A338" i="4"/>
  <c r="B321" i="4"/>
  <c r="R321" i="4"/>
  <c r="S321" i="4"/>
  <c r="A321" i="4"/>
  <c r="I340" i="4"/>
  <c r="R333" i="4"/>
  <c r="J333" i="4"/>
  <c r="C333" i="4"/>
  <c r="I323" i="4"/>
  <c r="R316" i="4"/>
  <c r="J316" i="4"/>
  <c r="C316" i="4"/>
  <c r="B304" i="4"/>
  <c r="R304" i="4"/>
  <c r="S304" i="4"/>
  <c r="A304" i="4"/>
  <c r="I306" i="4"/>
  <c r="R299" i="4"/>
  <c r="J299" i="4"/>
  <c r="C299" i="4"/>
  <c r="B289" i="4"/>
  <c r="R289" i="4"/>
  <c r="S289" i="4"/>
  <c r="B272" i="4"/>
  <c r="R272" i="4"/>
  <c r="S272" i="4"/>
  <c r="A289" i="4"/>
  <c r="A272" i="4"/>
  <c r="I291" i="4"/>
  <c r="R284" i="4"/>
  <c r="J284" i="4"/>
  <c r="C284" i="4"/>
  <c r="I274" i="4"/>
  <c r="R267" i="4"/>
  <c r="J267" i="4"/>
  <c r="C267" i="4"/>
  <c r="B255" i="4"/>
  <c r="R255" i="4"/>
  <c r="S255" i="4"/>
  <c r="A255" i="4"/>
  <c r="I257" i="4"/>
  <c r="R250" i="4"/>
  <c r="J250" i="4"/>
  <c r="C250" i="4"/>
  <c r="B240" i="4"/>
  <c r="R240" i="4"/>
  <c r="S240" i="4"/>
  <c r="A240" i="4"/>
  <c r="I242" i="4"/>
  <c r="R235" i="4"/>
  <c r="J235" i="4"/>
  <c r="C235" i="4"/>
  <c r="B206" i="4"/>
  <c r="R206" i="4"/>
  <c r="S206" i="4"/>
  <c r="A223" i="4"/>
  <c r="A206" i="4"/>
  <c r="I225" i="4"/>
  <c r="R218" i="4"/>
  <c r="J218" i="4"/>
  <c r="C218" i="4"/>
  <c r="I208" i="4"/>
  <c r="R201" i="4"/>
  <c r="J201" i="4"/>
  <c r="C201" i="4"/>
  <c r="B191" i="4"/>
  <c r="R191" i="4"/>
  <c r="S191" i="4"/>
  <c r="A191" i="4"/>
  <c r="I193" i="4"/>
  <c r="R186" i="4"/>
  <c r="J186" i="4"/>
  <c r="C186" i="4"/>
  <c r="B174" i="4"/>
  <c r="R174" i="4"/>
  <c r="S174" i="4"/>
  <c r="A174" i="4"/>
  <c r="I176" i="4"/>
  <c r="R169" i="4"/>
  <c r="J169" i="4"/>
  <c r="C169" i="4"/>
  <c r="R157" i="4"/>
  <c r="S157" i="4"/>
  <c r="A157" i="4"/>
  <c r="I159" i="4"/>
  <c r="R152" i="4"/>
  <c r="J152" i="4"/>
  <c r="C152" i="4"/>
  <c r="R142" i="4"/>
  <c r="S142" i="4"/>
  <c r="A142" i="4"/>
  <c r="I144" i="4"/>
  <c r="R137" i="4"/>
  <c r="J137" i="4"/>
  <c r="C137" i="4"/>
  <c r="R125" i="4"/>
  <c r="S125" i="4"/>
  <c r="A125" i="4"/>
  <c r="I127" i="4"/>
  <c r="R120" i="4"/>
  <c r="J120" i="4"/>
  <c r="C120" i="4"/>
  <c r="R108" i="4"/>
  <c r="S108" i="4"/>
  <c r="A108" i="4"/>
  <c r="I110" i="4"/>
  <c r="R103" i="4"/>
  <c r="J103" i="4"/>
  <c r="C103" i="4"/>
  <c r="R93" i="4"/>
  <c r="S93" i="4"/>
  <c r="A93" i="4"/>
  <c r="I95" i="4"/>
  <c r="R88" i="4"/>
  <c r="J88" i="4"/>
  <c r="C88" i="4"/>
  <c r="R76" i="4"/>
  <c r="S76" i="4"/>
  <c r="A76" i="4"/>
  <c r="I78" i="4"/>
  <c r="R71" i="4"/>
  <c r="J71" i="4"/>
  <c r="C71" i="4"/>
  <c r="R59" i="4"/>
  <c r="S59" i="4"/>
  <c r="A59" i="4"/>
  <c r="I61" i="4"/>
  <c r="R54" i="4"/>
  <c r="J54" i="4"/>
  <c r="C54" i="4"/>
  <c r="S43" i="4"/>
  <c r="R43" i="4"/>
  <c r="A43" i="4"/>
  <c r="R9" i="4"/>
  <c r="R26" i="4"/>
  <c r="S26" i="4"/>
  <c r="A26" i="4"/>
  <c r="I45" i="4"/>
  <c r="R38" i="4"/>
  <c r="J38" i="4"/>
  <c r="C38" i="4"/>
  <c r="I28" i="4"/>
  <c r="R21" i="4"/>
  <c r="J21" i="4"/>
  <c r="C21" i="4"/>
  <c r="A9" i="4"/>
  <c r="I11" i="4"/>
  <c r="C4" i="4"/>
  <c r="J4" i="4"/>
  <c r="R4" i="4"/>
  <c r="C13" i="3" l="1"/>
  <c r="D13" i="3"/>
  <c r="E13" i="3"/>
  <c r="K13" i="3" s="1"/>
  <c r="F13" i="3"/>
  <c r="S13" i="3" s="1"/>
  <c r="C14" i="3"/>
  <c r="D14" i="3"/>
  <c r="J14" i="3" s="1"/>
  <c r="E14" i="3"/>
  <c r="K14" i="3" s="1"/>
  <c r="F14" i="3"/>
  <c r="S14" i="3" s="1"/>
  <c r="C15" i="3"/>
  <c r="D15" i="3"/>
  <c r="J15" i="3" s="1"/>
  <c r="E15" i="3"/>
  <c r="K15" i="3" s="1"/>
  <c r="F15" i="3"/>
  <c r="S15" i="3" s="1"/>
  <c r="C16" i="3"/>
  <c r="D16" i="3"/>
  <c r="J16" i="3" s="1"/>
  <c r="E16" i="3"/>
  <c r="K16" i="3" s="1"/>
  <c r="F16" i="3"/>
  <c r="S16" i="3" s="1"/>
  <c r="C17" i="3"/>
  <c r="D17" i="3"/>
  <c r="J17" i="3" s="1"/>
  <c r="E17" i="3"/>
  <c r="K17" i="3" s="1"/>
  <c r="F17" i="3"/>
  <c r="S17" i="3" s="1"/>
  <c r="C18" i="3"/>
  <c r="D18" i="3"/>
  <c r="J18" i="3" s="1"/>
  <c r="E18" i="3"/>
  <c r="F18" i="3"/>
  <c r="S18" i="3" s="1"/>
  <c r="C19" i="3"/>
  <c r="D19" i="3"/>
  <c r="J19" i="3" s="1"/>
  <c r="E19" i="3"/>
  <c r="K19" i="3" s="1"/>
  <c r="F19" i="3"/>
  <c r="S19" i="3" s="1"/>
  <c r="C20" i="3"/>
  <c r="D20" i="3"/>
  <c r="J20" i="3" s="1"/>
  <c r="E20" i="3"/>
  <c r="K20" i="3" s="1"/>
  <c r="F20" i="3"/>
  <c r="S20" i="3" s="1"/>
  <c r="C21" i="3"/>
  <c r="D21" i="3"/>
  <c r="J21" i="3" s="1"/>
  <c r="E21" i="3"/>
  <c r="K21" i="3" s="1"/>
  <c r="F21" i="3"/>
  <c r="S21" i="3" s="1"/>
  <c r="C22" i="3"/>
  <c r="D22" i="3"/>
  <c r="J22" i="3" s="1"/>
  <c r="E22" i="3"/>
  <c r="K22" i="3" s="1"/>
  <c r="F22" i="3"/>
  <c r="S22" i="3" s="1"/>
  <c r="C23" i="3"/>
  <c r="D23" i="3"/>
  <c r="J23" i="3" s="1"/>
  <c r="E23" i="3"/>
  <c r="K23" i="3" s="1"/>
  <c r="F23" i="3"/>
  <c r="S23" i="3" s="1"/>
  <c r="C24" i="3"/>
  <c r="D24" i="3"/>
  <c r="J24" i="3" s="1"/>
  <c r="E24" i="3"/>
  <c r="K24" i="3" s="1"/>
  <c r="F24" i="3"/>
  <c r="S24" i="3" s="1"/>
  <c r="C25" i="3"/>
  <c r="D25" i="3"/>
  <c r="J25" i="3" s="1"/>
  <c r="E25" i="3"/>
  <c r="K25" i="3" s="1"/>
  <c r="F25" i="3"/>
  <c r="S25" i="3" s="1"/>
  <c r="C26" i="3"/>
  <c r="D26" i="3"/>
  <c r="J26" i="3" s="1"/>
  <c r="E26" i="3"/>
  <c r="K26" i="3" s="1"/>
  <c r="F26" i="3"/>
  <c r="S26" i="3" s="1"/>
  <c r="C27" i="3"/>
  <c r="D27" i="3"/>
  <c r="J27" i="3" s="1"/>
  <c r="E27" i="3"/>
  <c r="K27" i="3" s="1"/>
  <c r="F27" i="3"/>
  <c r="S27" i="3" s="1"/>
  <c r="C28" i="3"/>
  <c r="D28" i="3"/>
  <c r="J28" i="3" s="1"/>
  <c r="E28" i="3"/>
  <c r="K28" i="3" s="1"/>
  <c r="F28" i="3"/>
  <c r="S28" i="3" s="1"/>
  <c r="C29" i="3"/>
  <c r="D29" i="3"/>
  <c r="J29" i="3" s="1"/>
  <c r="E29" i="3"/>
  <c r="K29" i="3" s="1"/>
  <c r="F29" i="3"/>
  <c r="S29" i="3" s="1"/>
  <c r="C30" i="3"/>
  <c r="D30" i="3"/>
  <c r="J30" i="3" s="1"/>
  <c r="E30" i="3"/>
  <c r="K30" i="3" s="1"/>
  <c r="F30" i="3"/>
  <c r="S30" i="3" s="1"/>
  <c r="C31" i="3"/>
  <c r="D31" i="3"/>
  <c r="J31" i="3" s="1"/>
  <c r="E31" i="3"/>
  <c r="K31" i="3" s="1"/>
  <c r="F31" i="3"/>
  <c r="S31" i="3" s="1"/>
  <c r="C32" i="3"/>
  <c r="D32" i="3"/>
  <c r="J32" i="3" s="1"/>
  <c r="E32" i="3"/>
  <c r="K32" i="3" s="1"/>
  <c r="F32" i="3"/>
  <c r="S32" i="3" s="1"/>
  <c r="F12" i="3"/>
  <c r="L12" i="3" s="1"/>
  <c r="E12" i="3"/>
  <c r="E44" i="3" s="1"/>
  <c r="J13" i="3" l="1"/>
  <c r="D44" i="3"/>
  <c r="F44" i="3"/>
  <c r="S12" i="3"/>
  <c r="S44" i="3" s="1"/>
  <c r="R48" i="1" s="1"/>
  <c r="C44" i="3"/>
  <c r="O12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I31" i="3"/>
  <c r="O31" i="3"/>
  <c r="I29" i="3"/>
  <c r="O29" i="3"/>
  <c r="I27" i="3"/>
  <c r="O27" i="3"/>
  <c r="I25" i="3"/>
  <c r="O25" i="3"/>
  <c r="I23" i="3"/>
  <c r="O23" i="3"/>
  <c r="I21" i="3"/>
  <c r="O21" i="3"/>
  <c r="I19" i="3"/>
  <c r="O19" i="3"/>
  <c r="I17" i="3"/>
  <c r="O17" i="3"/>
  <c r="I15" i="3"/>
  <c r="O15" i="3"/>
  <c r="I13" i="3"/>
  <c r="O13" i="3"/>
  <c r="I32" i="3"/>
  <c r="O32" i="3"/>
  <c r="I30" i="3"/>
  <c r="O30" i="3"/>
  <c r="I28" i="3"/>
  <c r="O28" i="3"/>
  <c r="I26" i="3"/>
  <c r="O26" i="3"/>
  <c r="I24" i="3"/>
  <c r="O24" i="3"/>
  <c r="I22" i="3"/>
  <c r="O22" i="3"/>
  <c r="I20" i="3"/>
  <c r="O20" i="3"/>
  <c r="I18" i="3"/>
  <c r="O18" i="3"/>
  <c r="I16" i="3"/>
  <c r="O16" i="3"/>
  <c r="O14" i="3"/>
  <c r="P28" i="3"/>
  <c r="P26" i="3"/>
  <c r="K18" i="3"/>
  <c r="R18" i="3"/>
  <c r="P22" i="3"/>
  <c r="P16" i="3"/>
  <c r="P13" i="3"/>
  <c r="P24" i="3"/>
  <c r="P32" i="3"/>
  <c r="P30" i="3"/>
  <c r="P20" i="3"/>
  <c r="P18" i="3"/>
  <c r="P14" i="3"/>
  <c r="R12" i="3"/>
  <c r="Q32" i="3"/>
  <c r="R31" i="3"/>
  <c r="P31" i="3"/>
  <c r="Q30" i="3"/>
  <c r="R29" i="3"/>
  <c r="P29" i="3"/>
  <c r="Q28" i="3"/>
  <c r="R27" i="3"/>
  <c r="P27" i="3"/>
  <c r="Q26" i="3"/>
  <c r="R25" i="3"/>
  <c r="P25" i="3"/>
  <c r="Q24" i="3"/>
  <c r="R23" i="3"/>
  <c r="P23" i="3"/>
  <c r="Q22" i="3"/>
  <c r="R21" i="3"/>
  <c r="P21" i="3"/>
  <c r="Q20" i="3"/>
  <c r="R19" i="3"/>
  <c r="P19" i="3"/>
  <c r="Q18" i="3"/>
  <c r="R17" i="3"/>
  <c r="P17" i="3"/>
  <c r="Q16" i="3"/>
  <c r="R15" i="3"/>
  <c r="P15" i="3"/>
  <c r="Q14" i="3"/>
  <c r="Q13" i="3"/>
  <c r="R32" i="3"/>
  <c r="Q31" i="3"/>
  <c r="R30" i="3"/>
  <c r="Q29" i="3"/>
  <c r="R28" i="3"/>
  <c r="Q27" i="3"/>
  <c r="R26" i="3"/>
  <c r="Q25" i="3"/>
  <c r="R24" i="3"/>
  <c r="Q23" i="3"/>
  <c r="R22" i="3"/>
  <c r="Q21" i="3"/>
  <c r="R20" i="3"/>
  <c r="Q19" i="3"/>
  <c r="Q17" i="3"/>
  <c r="R16" i="3"/>
  <c r="Q15" i="3"/>
  <c r="R14" i="3"/>
  <c r="R13" i="3"/>
  <c r="Q12" i="3"/>
  <c r="Q44" i="3" s="1"/>
  <c r="P12" i="3"/>
  <c r="I12" i="3"/>
  <c r="I44" i="3" s="1"/>
  <c r="K12" i="3"/>
  <c r="J12" i="3"/>
  <c r="J44" i="3" s="1"/>
  <c r="I14" i="3"/>
  <c r="O44" i="3" l="1"/>
  <c r="C48" i="1" s="1"/>
  <c r="L44" i="3"/>
  <c r="K44" i="3"/>
  <c r="C56" i="1" s="1"/>
  <c r="P44" i="3"/>
  <c r="R44" i="3"/>
  <c r="R46" i="1"/>
  <c r="C52" i="1" l="1"/>
  <c r="C46" i="1"/>
  <c r="R44" i="1"/>
  <c r="C50" i="1" s="1"/>
  <c r="S44" i="1"/>
  <c r="S50" i="1" s="1"/>
  <c r="I54" i="1" s="1"/>
  <c r="L50" i="1" l="1"/>
</calcChain>
</file>

<file path=xl/sharedStrings.xml><?xml version="1.0" encoding="utf-8"?>
<sst xmlns="http://schemas.openxmlformats.org/spreadsheetml/2006/main" count="463" uniqueCount="46">
  <si>
    <t xml:space="preserve">ВЕДОМОСТЬ </t>
  </si>
  <si>
    <t>успеваемости и посещаемости</t>
  </si>
  <si>
    <t>Группа</t>
  </si>
  <si>
    <t>Месяц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</si>
  <si>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</si>
  <si>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</si>
  <si>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</si>
  <si>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</si>
  <si>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</si>
  <si>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</si>
  <si>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</si>
  <si>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</si>
  <si>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</si>
  <si>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</si>
  <si>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</si>
  <si>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</si>
  <si>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</si>
  <si>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Куратор</t>
  </si>
  <si>
    <t>№ п/п</t>
  </si>
  <si>
    <t>Фамилия И.О.</t>
  </si>
  <si>
    <t>Предметы</t>
  </si>
  <si>
    <t>Пропущено часов</t>
  </si>
  <si>
    <t>Всего</t>
  </si>
  <si>
    <t>Итого:</t>
  </si>
  <si>
    <t>По неуважительной причине</t>
  </si>
  <si>
    <t>Успеваемость % общая</t>
  </si>
  <si>
    <t>Учатся на "4" и "5"</t>
  </si>
  <si>
    <t>Всего пропущено</t>
  </si>
  <si>
    <t>Качественная успеваемость</t>
  </si>
  <si>
    <t>Пропущено по неуваж. причинам на одно учащегося</t>
  </si>
  <si>
    <t>Средний балл</t>
  </si>
  <si>
    <t>Количество обучающихся</t>
  </si>
  <si>
    <t>Количество неуспевающих</t>
  </si>
  <si>
    <t>в т.ч. по уваж.причине</t>
  </si>
  <si>
    <t>Количество баллов</t>
  </si>
  <si>
    <t>н/а</t>
  </si>
  <si>
    <t>Сумма баллов</t>
  </si>
  <si>
    <t>Всего "4" и "5"</t>
  </si>
  <si>
    <t>Только на "5"</t>
  </si>
  <si>
    <t>C одной "4"</t>
  </si>
  <si>
    <t>C одной "3"</t>
  </si>
  <si>
    <t>н/а или "2"</t>
  </si>
  <si>
    <t>Родители</t>
  </si>
  <si>
    <t>№ /п/п</t>
  </si>
  <si>
    <t>по неуваж. причине</t>
  </si>
  <si>
    <t>ГБПОУ Бологовский колледж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</si>
</sst>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;;;@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0" fontId="0" fillId="0" borderId="43" xfId="0" applyBorder="1"/>
    <xf numFmtId="0" fontId="0" fillId="0" borderId="43" xfId="0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42" xfId="0" applyBorder="1" applyProtection="1"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2" xfId="0" applyNumberFormat="1" applyBorder="1" applyAlignment="1" applyProtection="1">
      <alignment horizontal="center" vertical="center"/>
      <protection locked="0"/>
    </xf>
    <xf numFmtId="1" fontId="0" fillId="0" borderId="29" xfId="0" applyNumberFormat="1" applyBorder="1" applyAlignment="1" applyProtection="1">
      <alignment horizontal="center" vertical="center"/>
      <protection locked="0"/>
    </xf>
    <xf numFmtId="1" fontId="0" fillId="0" borderId="30" xfId="0" applyNumberFormat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1" fontId="0" fillId="0" borderId="31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1" xfId="0" applyNumberFormat="1" applyBorder="1" applyAlignment="1" applyProtection="1">
      <alignment horizontal="center"/>
    </xf>
    <xf numFmtId="165" fontId="0" fillId="0" borderId="34" xfId="0" applyNumberFormat="1" applyBorder="1" applyAlignment="1">
      <alignment horizontal="left" vertical="center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Font="1" applyBorder="1" applyAlignment="1" applyProtection="1"/>
    <xf numFmtId="0" fontId="0" fillId="0" borderId="1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7" xfId="0" applyBorder="1" applyProtection="1"/>
    <xf numFmtId="0" fontId="1" fillId="0" borderId="34" xfId="0" applyFont="1" applyBorder="1" applyAlignment="1" applyProtection="1">
      <alignment horizontal="right"/>
    </xf>
    <xf numFmtId="1" fontId="0" fillId="0" borderId="41" xfId="0" applyNumberFormat="1" applyBorder="1" applyAlignment="1" applyProtection="1">
      <alignment horizontal="center" vertical="center"/>
    </xf>
    <xf numFmtId="1" fontId="0" fillId="0" borderId="22" xfId="0" applyNumberFormat="1" applyBorder="1" applyAlignment="1" applyProtection="1">
      <alignment horizontal="center" vertical="center"/>
    </xf>
    <xf numFmtId="1" fontId="0" fillId="0" borderId="24" xfId="0" applyNumberFormat="1" applyBorder="1" applyAlignment="1" applyProtection="1">
      <alignment horizontal="center" vertical="center"/>
    </xf>
    <xf numFmtId="1" fontId="0" fillId="0" borderId="21" xfId="0" applyNumberFormat="1" applyBorder="1" applyAlignment="1" applyProtection="1">
      <alignment horizontal="center" vertical="center"/>
    </xf>
    <xf numFmtId="1" fontId="0" fillId="0" borderId="23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0" fillId="0" borderId="1" xfId="0" applyBorder="1" applyProtection="1"/>
    <xf numFmtId="0" fontId="0" fillId="0" borderId="0" xfId="0" applyAlignment="1" applyProtection="1">
      <alignment horizontal="left"/>
    </xf>
    <xf numFmtId="0" fontId="0" fillId="0" borderId="8" xfId="0" applyBorder="1" applyAlignment="1" applyProtection="1">
      <alignment horizontal="center" vertical="center" textRotation="90"/>
    </xf>
    <xf numFmtId="0" fontId="0" fillId="0" borderId="5" xfId="0" applyBorder="1" applyAlignment="1" applyProtection="1">
      <alignment horizontal="center" vertical="center" textRotation="90"/>
    </xf>
    <xf numFmtId="0" fontId="0" fillId="0" borderId="10" xfId="0" applyBorder="1" applyAlignment="1" applyProtection="1">
      <alignment horizontal="center" vertical="center" textRotation="90" wrapText="1"/>
    </xf>
    <xf numFmtId="0" fontId="0" fillId="0" borderId="7" xfId="0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textRotation="90"/>
      <protection locked="0"/>
    </xf>
    <xf numFmtId="0" fontId="0" fillId="0" borderId="6" xfId="0" applyBorder="1" applyAlignment="1" applyProtection="1">
      <alignment horizontal="center" vertical="center" textRotation="90"/>
      <protection locked="0"/>
    </xf>
    <xf numFmtId="0" fontId="0" fillId="0" borderId="50" xfId="0" applyBorder="1" applyAlignment="1" applyProtection="1">
      <alignment horizontal="center" vertical="center" textRotation="90"/>
      <protection locked="0"/>
    </xf>
    <xf numFmtId="0" fontId="0" fillId="0" borderId="51" xfId="0" applyBorder="1" applyAlignment="1" applyProtection="1">
      <alignment horizontal="center" vertical="center" textRotation="90"/>
      <protection locked="0"/>
    </xf>
    <xf numFmtId="0" fontId="0" fillId="0" borderId="48" xfId="0" applyBorder="1" applyAlignment="1" applyProtection="1">
      <alignment horizontal="center" vertical="center" textRotation="90"/>
      <protection locked="0"/>
    </xf>
    <xf numFmtId="0" fontId="0" fillId="0" borderId="49" xfId="0" applyBorder="1" applyAlignment="1" applyProtection="1">
      <alignment horizontal="center" vertical="center" textRotation="90"/>
      <protection locked="0"/>
    </xf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0" fillId="0" borderId="21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22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textRotation="90"/>
    </xf>
    <xf numFmtId="0" fontId="0" fillId="0" borderId="12" xfId="0" applyBorder="1" applyAlignment="1" applyProtection="1">
      <alignment horizontal="center" vertical="center" textRotation="90"/>
    </xf>
    <xf numFmtId="0" fontId="0" fillId="0" borderId="13" xfId="0" applyBorder="1" applyAlignment="1" applyProtection="1">
      <alignment horizontal="center" vertical="center" textRotation="90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 textRotation="90"/>
      <protection locked="0"/>
    </xf>
    <xf numFmtId="0" fontId="0" fillId="0" borderId="16" xfId="0" applyBorder="1" applyAlignment="1" applyProtection="1">
      <alignment horizontal="center" vertical="center" textRotation="90"/>
      <protection locked="0"/>
    </xf>
    <xf numFmtId="0" fontId="0" fillId="0" borderId="0" xfId="0" applyAlignment="1" applyProtection="1">
      <alignment horizontal="left" vertical="center"/>
    </xf>
    <xf numFmtId="0" fontId="0" fillId="0" borderId="1" xfId="0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165" fontId="0" fillId="0" borderId="17" xfId="0" applyNumberFormat="1" applyBorder="1" applyAlignment="1">
      <alignment horizontal="center" vertical="center" textRotation="90"/>
    </xf>
    <xf numFmtId="165" fontId="0" fillId="0" borderId="32" xfId="0" applyNumberForma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165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42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textRotation="90"/>
    </xf>
    <xf numFmtId="165" fontId="0" fillId="0" borderId="28" xfId="0" applyNumberFormat="1" applyBorder="1" applyAlignment="1">
      <alignment horizontal="center" vertical="center" textRotation="90"/>
    </xf>
    <xf numFmtId="165" fontId="0" fillId="0" borderId="10" xfId="0" applyNumberFormat="1" applyBorder="1" applyAlignment="1">
      <alignment horizontal="center" vertical="center" textRotation="90" wrapText="1"/>
    </xf>
    <xf numFmtId="165" fontId="0" fillId="0" borderId="31" xfId="0" applyNumberForma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38" xfId="0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Обычный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99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view="pageBreakPreview" zoomScaleNormal="100" zoomScaleSheetLayoutView="100" workbookViewId="0">
      <selection activeCell="R48" sqref="R48:S48"/>
    </sheetView>
  </sheetViews>
  <sheetFormatPr defaultRowHeight="15" x14ac:dyDescent="0.25"/>
  <cols>
    <col min="1" max="1" width="3.7109375" style="92" customWidth="1"/>
    <col min="2" max="2" width="24" style="92" customWidth="1"/>
    <col min="3" max="17" width="3.7109375" style="92" customWidth="1"/>
    <col min="18" max="18" width="8" style="92" customWidth="1"/>
    <col min="19" max="19" width="8.42578125" style="92" customWidth="1"/>
    <col min="20" max="16384" width="9.140625" style="92"/>
  </cols>
  <sheetData>
    <row r="1" spans="1:19" ht="15.75" x14ac:dyDescent="0.25">
      <c r="A1" s="124" t="s">
        <v>45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15.75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ht="15.75" x14ac:dyDescent="0.25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19" ht="4.5" customHeight="1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ht="15" customHeight="1" x14ac:dyDescent="0.25">
      <c r="A5" s="94"/>
      <c r="B5" s="94" t="s">
        <v>2</v>
      </c>
      <c r="C5" s="128"/>
      <c r="D5" s="128"/>
      <c r="E5" s="128"/>
      <c r="F5" s="95"/>
      <c r="G5" s="129" t="s">
        <v>3</v>
      </c>
      <c r="H5" s="129"/>
      <c r="I5" s="129"/>
      <c r="J5" s="128"/>
      <c r="K5" s="128"/>
      <c r="L5" s="128"/>
      <c r="M5" s="128"/>
      <c r="P5" s="130" t="s">
        <v>4</v>
      </c>
      <c r="Q5" s="130"/>
      <c r="R5" s="38"/>
    </row>
    <row r="6" spans="1:19" ht="5.25" customHeight="1" x14ac:dyDescent="0.2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9" ht="15" customHeight="1" x14ac:dyDescent="0.25">
      <c r="A7" s="96"/>
      <c r="B7" s="94" t="s">
        <v>17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19" ht="10.5" customHeight="1" thickBot="1" x14ac:dyDescent="0.3">
      <c r="A8" s="96"/>
      <c r="B8" s="98"/>
      <c r="C8" s="98"/>
      <c r="D8" s="98"/>
      <c r="E8" s="98"/>
      <c r="F8" s="98"/>
      <c r="G8" s="98"/>
      <c r="H8" s="97"/>
      <c r="I8" s="97"/>
      <c r="J8" s="97"/>
      <c r="K8" s="97"/>
    </row>
    <row r="9" spans="1:19" ht="26.25" customHeight="1" thickBot="1" x14ac:dyDescent="0.3">
      <c r="A9" s="133" t="s">
        <v>18</v>
      </c>
      <c r="B9" s="136" t="s">
        <v>19</v>
      </c>
      <c r="C9" s="126" t="s">
        <v>20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2"/>
      <c r="R9" s="126" t="s">
        <v>21</v>
      </c>
      <c r="S9" s="127"/>
    </row>
    <row r="10" spans="1:19" ht="60" customHeight="1" x14ac:dyDescent="0.25">
      <c r="A10" s="134"/>
      <c r="B10" s="137"/>
      <c r="C10" s="139"/>
      <c r="D10" s="116"/>
      <c r="E10" s="116"/>
      <c r="F10" s="116"/>
      <c r="G10" s="116"/>
      <c r="H10" s="116"/>
      <c r="I10" s="116"/>
      <c r="J10" s="118"/>
      <c r="K10" s="118"/>
      <c r="L10" s="118"/>
      <c r="M10" s="118"/>
      <c r="N10" s="118"/>
      <c r="O10" s="118"/>
      <c r="P10" s="118"/>
      <c r="Q10" s="120"/>
      <c r="R10" s="112" t="s">
        <v>22</v>
      </c>
      <c r="S10" s="114" t="s">
        <v>24</v>
      </c>
    </row>
    <row r="11" spans="1:19" ht="45" customHeight="1" thickBot="1" x14ac:dyDescent="0.3">
      <c r="A11" s="135"/>
      <c r="B11" s="138"/>
      <c r="C11" s="140"/>
      <c r="D11" s="117"/>
      <c r="E11" s="117"/>
      <c r="F11" s="117"/>
      <c r="G11" s="117"/>
      <c r="H11" s="117"/>
      <c r="I11" s="117"/>
      <c r="J11" s="119"/>
      <c r="K11" s="119"/>
      <c r="L11" s="119"/>
      <c r="M11" s="119"/>
      <c r="N11" s="119"/>
      <c r="O11" s="119"/>
      <c r="P11" s="119"/>
      <c r="Q11" s="121"/>
      <c r="R11" s="113"/>
      <c r="S11" s="115"/>
    </row>
    <row r="12" spans="1:19" x14ac:dyDescent="0.25">
      <c r="A12" s="99">
        <v>1</v>
      </c>
      <c r="B12" s="59"/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44"/>
      <c r="S12" s="45"/>
    </row>
    <row r="13" spans="1:19" x14ac:dyDescent="0.25">
      <c r="A13" s="100">
        <v>2</v>
      </c>
      <c r="B13" s="39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8"/>
      <c r="R13" s="49"/>
      <c r="S13" s="50"/>
    </row>
    <row r="14" spans="1:19" x14ac:dyDescent="0.25">
      <c r="A14" s="100">
        <v>3</v>
      </c>
      <c r="B14" s="39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8"/>
      <c r="R14" s="49"/>
      <c r="S14" s="50"/>
    </row>
    <row r="15" spans="1:19" x14ac:dyDescent="0.25">
      <c r="A15" s="100">
        <v>4</v>
      </c>
      <c r="B15" s="39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  <c r="R15" s="49"/>
      <c r="S15" s="50"/>
    </row>
    <row r="16" spans="1:19" x14ac:dyDescent="0.25">
      <c r="A16" s="100">
        <v>5</v>
      </c>
      <c r="B16" s="39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8"/>
      <c r="R16" s="49"/>
      <c r="S16" s="50"/>
    </row>
    <row r="17" spans="1:19" x14ac:dyDescent="0.25">
      <c r="A17" s="100">
        <v>6</v>
      </c>
      <c r="B17" s="39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8"/>
      <c r="R17" s="49"/>
      <c r="S17" s="50"/>
    </row>
    <row r="18" spans="1:19" x14ac:dyDescent="0.25">
      <c r="A18" s="100">
        <v>7</v>
      </c>
      <c r="B18" s="39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  <c r="R18" s="49"/>
      <c r="S18" s="50"/>
    </row>
    <row r="19" spans="1:19" x14ac:dyDescent="0.25">
      <c r="A19" s="100">
        <v>8</v>
      </c>
      <c r="B19" s="39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8"/>
      <c r="R19" s="49"/>
      <c r="S19" s="50"/>
    </row>
    <row r="20" spans="1:19" x14ac:dyDescent="0.25">
      <c r="A20" s="100">
        <v>9</v>
      </c>
      <c r="B20" s="39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8"/>
      <c r="R20" s="49"/>
      <c r="S20" s="50"/>
    </row>
    <row r="21" spans="1:19" x14ac:dyDescent="0.25">
      <c r="A21" s="100">
        <v>10</v>
      </c>
      <c r="B21" s="39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8"/>
      <c r="R21" s="49"/>
      <c r="S21" s="50"/>
    </row>
    <row r="22" spans="1:19" x14ac:dyDescent="0.25">
      <c r="A22" s="100">
        <v>11</v>
      </c>
      <c r="B22" s="39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8"/>
      <c r="R22" s="49"/>
      <c r="S22" s="50"/>
    </row>
    <row r="23" spans="1:19" x14ac:dyDescent="0.25">
      <c r="A23" s="100">
        <v>12</v>
      </c>
      <c r="B23" s="39"/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8"/>
      <c r="R23" s="49"/>
      <c r="S23" s="50"/>
    </row>
    <row r="24" spans="1:19" x14ac:dyDescent="0.25">
      <c r="A24" s="100">
        <v>13</v>
      </c>
      <c r="B24" s="39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8"/>
      <c r="R24" s="49"/>
      <c r="S24" s="50"/>
    </row>
    <row r="25" spans="1:19" x14ac:dyDescent="0.25">
      <c r="A25" s="100">
        <v>14</v>
      </c>
      <c r="B25" s="39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  <c r="R25" s="49"/>
      <c r="S25" s="50"/>
    </row>
    <row r="26" spans="1:19" x14ac:dyDescent="0.25">
      <c r="A26" s="100">
        <v>15</v>
      </c>
      <c r="B26" s="39"/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  <c r="R26" s="49"/>
      <c r="S26" s="50"/>
    </row>
    <row r="27" spans="1:19" x14ac:dyDescent="0.25">
      <c r="A27" s="100">
        <v>16</v>
      </c>
      <c r="B27" s="39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  <c r="R27" s="49"/>
      <c r="S27" s="50"/>
    </row>
    <row r="28" spans="1:19" x14ac:dyDescent="0.25">
      <c r="A28" s="100">
        <v>17</v>
      </c>
      <c r="B28" s="60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49"/>
      <c r="S28" s="50"/>
    </row>
    <row r="29" spans="1:19" x14ac:dyDescent="0.25">
      <c r="A29" s="100">
        <v>18</v>
      </c>
      <c r="B29" s="39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8"/>
      <c r="R29" s="49"/>
      <c r="S29" s="50"/>
    </row>
    <row r="30" spans="1:19" x14ac:dyDescent="0.25">
      <c r="A30" s="100">
        <v>19</v>
      </c>
      <c r="B30" s="39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8"/>
      <c r="R30" s="49"/>
      <c r="S30" s="50"/>
    </row>
    <row r="31" spans="1:19" x14ac:dyDescent="0.25">
      <c r="A31" s="100">
        <v>20</v>
      </c>
      <c r="B31" s="39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8"/>
      <c r="R31" s="49"/>
      <c r="S31" s="50"/>
    </row>
    <row r="32" spans="1:19" x14ac:dyDescent="0.25">
      <c r="A32" s="100">
        <v>21</v>
      </c>
      <c r="B32" s="39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8"/>
      <c r="R32" s="49"/>
      <c r="S32" s="50"/>
    </row>
    <row r="33" spans="1:19" x14ac:dyDescent="0.25">
      <c r="A33" s="100">
        <v>22</v>
      </c>
      <c r="B33" s="39"/>
      <c r="C33" s="46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8"/>
      <c r="R33" s="49"/>
      <c r="S33" s="50"/>
    </row>
    <row r="34" spans="1:19" x14ac:dyDescent="0.25">
      <c r="A34" s="100">
        <v>23</v>
      </c>
      <c r="B34" s="39"/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49"/>
      <c r="S34" s="50"/>
    </row>
    <row r="35" spans="1:19" x14ac:dyDescent="0.25">
      <c r="A35" s="100">
        <v>24</v>
      </c>
      <c r="B35" s="39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8"/>
      <c r="R35" s="49"/>
      <c r="S35" s="50"/>
    </row>
    <row r="36" spans="1:19" x14ac:dyDescent="0.25">
      <c r="A36" s="100">
        <v>25</v>
      </c>
      <c r="B36" s="39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8"/>
      <c r="R36" s="49"/>
      <c r="S36" s="50"/>
    </row>
    <row r="37" spans="1:19" x14ac:dyDescent="0.25">
      <c r="A37" s="100">
        <v>26</v>
      </c>
      <c r="B37" s="39"/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49"/>
      <c r="S37" s="50"/>
    </row>
    <row r="38" spans="1:19" x14ac:dyDescent="0.25">
      <c r="A38" s="100">
        <v>27</v>
      </c>
      <c r="B38" s="39"/>
      <c r="C38" s="46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49"/>
      <c r="S38" s="50"/>
    </row>
    <row r="39" spans="1:19" x14ac:dyDescent="0.25">
      <c r="A39" s="100">
        <v>28</v>
      </c>
      <c r="B39" s="39"/>
      <c r="C39" s="4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49"/>
      <c r="S39" s="50"/>
    </row>
    <row r="40" spans="1:19" x14ac:dyDescent="0.25">
      <c r="A40" s="100">
        <v>29</v>
      </c>
      <c r="B40" s="39"/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49"/>
      <c r="S40" s="50"/>
    </row>
    <row r="41" spans="1:19" x14ac:dyDescent="0.25">
      <c r="A41" s="100">
        <v>30</v>
      </c>
      <c r="B41" s="39"/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  <c r="R41" s="49"/>
      <c r="S41" s="50"/>
    </row>
    <row r="42" spans="1:19" x14ac:dyDescent="0.25">
      <c r="A42" s="100">
        <v>31</v>
      </c>
      <c r="B42" s="39"/>
      <c r="C42" s="4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8"/>
      <c r="R42" s="49"/>
      <c r="S42" s="50"/>
    </row>
    <row r="43" spans="1:19" ht="15.75" thickBot="1" x14ac:dyDescent="0.3">
      <c r="A43" s="101">
        <v>32</v>
      </c>
      <c r="B43" s="40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3"/>
      <c r="R43" s="54"/>
      <c r="S43" s="55"/>
    </row>
    <row r="44" spans="1:19" ht="16.5" thickBot="1" x14ac:dyDescent="0.3">
      <c r="A44" s="102"/>
      <c r="B44" s="103" t="s">
        <v>23</v>
      </c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6"/>
      <c r="R44" s="107">
        <f>SUM(R12:R43)</f>
        <v>0</v>
      </c>
      <c r="S44" s="108">
        <f>SUM(S12:S43)</f>
        <v>0</v>
      </c>
    </row>
    <row r="45" spans="1:19" ht="6" customHeight="1" x14ac:dyDescent="0.25"/>
    <row r="46" spans="1:19" x14ac:dyDescent="0.25">
      <c r="A46" s="111" t="s">
        <v>25</v>
      </c>
      <c r="B46" s="111"/>
      <c r="C46" s="122" t="e">
        <f>(SUM('Расчет ведомости (не удалять)'!C44:E44))/R46*0.1</f>
        <v>#DIV/0!</v>
      </c>
      <c r="D46" s="122"/>
      <c r="E46" s="122"/>
      <c r="F46" s="122"/>
      <c r="G46" s="109"/>
      <c r="H46" s="109"/>
      <c r="K46" s="141" t="s">
        <v>31</v>
      </c>
      <c r="L46" s="141"/>
      <c r="M46" s="141"/>
      <c r="N46" s="141"/>
      <c r="O46" s="141"/>
      <c r="P46" s="141"/>
      <c r="Q46" s="141"/>
      <c r="R46" s="142">
        <f>COUNTA(B12:B43)</f>
        <v>0</v>
      </c>
      <c r="S46" s="142"/>
    </row>
    <row r="47" spans="1:19" ht="7.5" customHeight="1" x14ac:dyDescent="0.25">
      <c r="A47" s="109"/>
      <c r="B47" s="109"/>
      <c r="C47" s="109"/>
      <c r="D47" s="109"/>
      <c r="E47" s="109"/>
      <c r="F47" s="109"/>
      <c r="G47" s="109"/>
      <c r="H47" s="109"/>
    </row>
    <row r="48" spans="1:19" x14ac:dyDescent="0.25">
      <c r="A48" s="111" t="s">
        <v>26</v>
      </c>
      <c r="B48" s="111"/>
      <c r="C48" s="142">
        <f>'Расчет ведомости (не удалять)'!O44</f>
        <v>0</v>
      </c>
      <c r="D48" s="142"/>
      <c r="E48" s="142"/>
      <c r="F48" s="142"/>
      <c r="G48" s="109"/>
      <c r="H48" s="109"/>
      <c r="K48" s="141" t="s">
        <v>32</v>
      </c>
      <c r="L48" s="141"/>
      <c r="M48" s="141"/>
      <c r="N48" s="141"/>
      <c r="O48" s="141"/>
      <c r="P48" s="141"/>
      <c r="Q48" s="141"/>
      <c r="R48" s="142">
        <f>'Расчет ведомости (не удалять)'!S44</f>
        <v>0</v>
      </c>
      <c r="S48" s="142"/>
    </row>
    <row r="49" spans="1:19" ht="7.5" customHeight="1" x14ac:dyDescent="0.25">
      <c r="A49" s="109"/>
      <c r="B49" s="109"/>
      <c r="C49" s="109"/>
      <c r="D49" s="109"/>
      <c r="E49" s="109"/>
      <c r="F49" s="109"/>
      <c r="G49" s="109"/>
      <c r="H49" s="109"/>
    </row>
    <row r="50" spans="1:19" x14ac:dyDescent="0.25">
      <c r="A50" s="111" t="s">
        <v>27</v>
      </c>
      <c r="B50" s="111"/>
      <c r="C50" s="144">
        <f>R44</f>
        <v>0</v>
      </c>
      <c r="D50" s="144"/>
      <c r="E50" s="144"/>
      <c r="F50" s="145" t="s">
        <v>33</v>
      </c>
      <c r="G50" s="145"/>
      <c r="H50" s="145"/>
      <c r="I50" s="145"/>
      <c r="J50" s="145"/>
      <c r="K50" s="145"/>
      <c r="L50" s="144">
        <f>C50-S50</f>
        <v>0</v>
      </c>
      <c r="M50" s="144"/>
      <c r="N50" s="144"/>
      <c r="O50" s="146" t="s">
        <v>44</v>
      </c>
      <c r="P50" s="146"/>
      <c r="Q50" s="146"/>
      <c r="R50" s="146"/>
      <c r="S50" s="90">
        <f>S44</f>
        <v>0</v>
      </c>
    </row>
    <row r="51" spans="1:19" ht="7.5" customHeight="1" x14ac:dyDescent="0.25">
      <c r="A51" s="109"/>
      <c r="B51" s="109"/>
      <c r="C51" s="109"/>
      <c r="D51" s="109"/>
      <c r="E51" s="109"/>
      <c r="F51" s="109"/>
      <c r="G51" s="109"/>
      <c r="H51" s="109"/>
    </row>
    <row r="52" spans="1:19" x14ac:dyDescent="0.25">
      <c r="A52" s="111" t="s">
        <v>28</v>
      </c>
      <c r="B52" s="111"/>
      <c r="C52" s="142" t="e">
        <f>(R46-R48)/R46</f>
        <v>#DIV/0!</v>
      </c>
      <c r="D52" s="142"/>
      <c r="E52" s="142"/>
      <c r="F52" s="142"/>
      <c r="G52" s="109"/>
      <c r="H52" s="109"/>
    </row>
    <row r="53" spans="1:19" ht="7.5" customHeight="1" x14ac:dyDescent="0.25">
      <c r="A53" s="109"/>
      <c r="B53" s="109"/>
      <c r="C53" s="109"/>
      <c r="D53" s="109"/>
      <c r="E53" s="109"/>
      <c r="F53" s="109"/>
      <c r="G53" s="109"/>
      <c r="H53" s="109"/>
    </row>
    <row r="54" spans="1:19" x14ac:dyDescent="0.25">
      <c r="A54" s="141" t="s">
        <v>29</v>
      </c>
      <c r="B54" s="141"/>
      <c r="C54" s="141"/>
      <c r="D54" s="141"/>
      <c r="E54" s="141"/>
      <c r="F54" s="141"/>
      <c r="G54" s="141"/>
      <c r="H54" s="141"/>
      <c r="I54" s="143" t="e">
        <f>S50/R46</f>
        <v>#DIV/0!</v>
      </c>
      <c r="J54" s="143"/>
      <c r="K54" s="143"/>
      <c r="L54" s="143"/>
    </row>
    <row r="55" spans="1:19" ht="7.5" customHeight="1" x14ac:dyDescent="0.25"/>
    <row r="56" spans="1:19" x14ac:dyDescent="0.25">
      <c r="A56" s="141" t="s">
        <v>30</v>
      </c>
      <c r="B56" s="141"/>
      <c r="C56" s="143" t="e">
        <f>SUM('Расчет ведомости (не удалять)'!I44:M44)/SUM('Расчет ведомости (не удалять)'!C44:G44)</f>
        <v>#DIV/0!</v>
      </c>
      <c r="D56" s="143"/>
      <c r="E56" s="143"/>
      <c r="F56" s="143"/>
    </row>
    <row r="58" spans="1:19" x14ac:dyDescent="0.25">
      <c r="A58" s="111" t="s">
        <v>17</v>
      </c>
      <c r="B58" s="111"/>
      <c r="C58" s="110"/>
      <c r="D58" s="110"/>
      <c r="E58" s="110"/>
      <c r="F58" s="110"/>
      <c r="G58" s="110"/>
      <c r="H58" s="110"/>
      <c r="I58" s="110"/>
      <c r="J58" s="110"/>
      <c r="K58" s="110"/>
      <c r="L58" s="110"/>
    </row>
  </sheetData>
  <sheetProtection algorithmName="SHA-512" hashValue="moqzjRI1GNIcXa243bPfXD2JYPxeCyiw8FusLmUpqT+mwKBpzpZ/iGqYiuDdMHnSN1nWIR6Am8eXCgSGEo5edA==" saltValue="eW0nOBoM5yWwuz1aujXajw==" spinCount="100000" sheet="1" formatCells="0" formatColumns="0" formatRows="0" insertColumns="0" insertRows="0" insertHyperlinks="0" deleteColumns="0" deleteRows="0" sort="0" autoFilter="0" pivotTables="0"/>
  <mergeCells count="49">
    <mergeCell ref="O50:R50"/>
    <mergeCell ref="R46:S46"/>
    <mergeCell ref="R48:S48"/>
    <mergeCell ref="K46:Q46"/>
    <mergeCell ref="K48:Q48"/>
    <mergeCell ref="A52:B52"/>
    <mergeCell ref="A54:H54"/>
    <mergeCell ref="A56:B56"/>
    <mergeCell ref="C48:F48"/>
    <mergeCell ref="C52:F52"/>
    <mergeCell ref="C56:F56"/>
    <mergeCell ref="C50:E50"/>
    <mergeCell ref="F50:K50"/>
    <mergeCell ref="I54:L54"/>
    <mergeCell ref="L50:N50"/>
    <mergeCell ref="A48:B48"/>
    <mergeCell ref="A50:B50"/>
    <mergeCell ref="C7:Q7"/>
    <mergeCell ref="A1:S1"/>
    <mergeCell ref="A2:S2"/>
    <mergeCell ref="A3:S3"/>
    <mergeCell ref="R9:S9"/>
    <mergeCell ref="C5:E5"/>
    <mergeCell ref="G5:I5"/>
    <mergeCell ref="J5:M5"/>
    <mergeCell ref="P5:Q5"/>
    <mergeCell ref="C9:Q9"/>
    <mergeCell ref="A9:A11"/>
    <mergeCell ref="B9:B11"/>
    <mergeCell ref="C10:C11"/>
    <mergeCell ref="D10:D11"/>
    <mergeCell ref="E10:E11"/>
    <mergeCell ref="F10:F11"/>
    <mergeCell ref="A58:B58"/>
    <mergeCell ref="R10:R11"/>
    <mergeCell ref="S10:S11"/>
    <mergeCell ref="H10:H11"/>
    <mergeCell ref="I10:I11"/>
    <mergeCell ref="J10:J11"/>
    <mergeCell ref="K10:K11"/>
    <mergeCell ref="L10:L11"/>
    <mergeCell ref="M10:M11"/>
    <mergeCell ref="Q10:Q11"/>
    <mergeCell ref="P10:P11"/>
    <mergeCell ref="O10:O11"/>
    <mergeCell ref="N10:N11"/>
    <mergeCell ref="A46:B46"/>
    <mergeCell ref="C46:F46"/>
    <mergeCell ref="G10:G11"/>
  </mergeCells>
  <dataValidations count="1">
    <dataValidation type="list" allowBlank="1" showInputMessage="1" showErrorMessage="1" sqref="F5 J5:M5">
      <formula1>Месяц</formula1>
    </dataValidation>
  </dataValidations>
  <pageMargins left="0.7" right="0.7" top="0.75" bottom="0.75" header="0.3" footer="0.3"/>
  <pageSetup paperSize="9" scale="85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AC3C1F7-8604-4E45-A472-D8200B0BB904}">
            <xm:f>'Расчет ведомости (не удалять)'!$S12</xm:f>
            <x14:dxf>
              <fill>
                <patternFill>
                  <bgColor theme="0" tint="-0.14996795556505021"/>
                </patternFill>
              </fill>
            </x14:dxf>
          </x14:cfRule>
          <xm:sqref>C12:Q43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3"/>
  <sheetViews>
    <sheetView view="pageBreakPreview" zoomScaleNormal="100" zoomScaleSheetLayoutView="100" workbookViewId="0">
      <selection sqref="A1:S1"/>
    </sheetView>
  </sheetViews>
  <sheetFormatPr defaultRowHeight="15" x14ac:dyDescent="0.25"/>
  <cols>
    <col min="1" max="1" width="3.7109375" customWidth="1"/>
    <col min="2" max="2" width="24" customWidth="1"/>
    <col min="3" max="17" width="3.7109375" customWidth="1"/>
  </cols>
  <sheetData>
    <row r="1" spans="1:19" ht="15.75" x14ac:dyDescent="0.25">
      <c r="A1" s="147" t="str">
        <f>Ведомость!A1</f>
        <v>ГБПОУ Бологовский колледж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15.75" x14ac:dyDescent="0.2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.75" x14ac:dyDescent="0.25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1:19" x14ac:dyDescent="0.25">
      <c r="A4" s="6"/>
      <c r="B4" s="6" t="s">
        <v>2</v>
      </c>
      <c r="C4" s="149">
        <f>Ведомость!$C$5</f>
        <v>0</v>
      </c>
      <c r="D4" s="149"/>
      <c r="E4" s="149"/>
      <c r="F4" s="1"/>
      <c r="G4" s="150" t="s">
        <v>3</v>
      </c>
      <c r="H4" s="150"/>
      <c r="I4" s="150"/>
      <c r="J4" s="149">
        <f>Ведомость!$J$5</f>
        <v>0</v>
      </c>
      <c r="K4" s="149"/>
      <c r="L4" s="149"/>
      <c r="M4" s="149"/>
      <c r="P4" s="163" t="s">
        <v>4</v>
      </c>
      <c r="Q4" s="163"/>
      <c r="R4" s="25">
        <f>Ведомость!$R$5</f>
        <v>0</v>
      </c>
    </row>
    <row r="5" spans="1:19" ht="15.75" thickBot="1" x14ac:dyDescent="0.3"/>
    <row r="6" spans="1:19" ht="15.75" thickBot="1" x14ac:dyDescent="0.3">
      <c r="A6" s="153" t="s">
        <v>18</v>
      </c>
      <c r="B6" s="156" t="s">
        <v>19</v>
      </c>
      <c r="C6" s="159" t="s">
        <v>20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1"/>
      <c r="R6" s="159" t="s">
        <v>21</v>
      </c>
      <c r="S6" s="162"/>
    </row>
    <row r="7" spans="1:19" ht="15" customHeight="1" x14ac:dyDescent="0.25">
      <c r="A7" s="154"/>
      <c r="B7" s="157"/>
      <c r="C7" s="151" t="str">
        <f>IF(Ведомость!$B12&gt;1, Ведомость!C10, "")</f>
        <v/>
      </c>
      <c r="D7" s="151" t="str">
        <f>IF(Ведомость!$B12&gt;1, Ведомость!D10, "")</f>
        <v/>
      </c>
      <c r="E7" s="151" t="str">
        <f>IF(Ведомость!$B12&gt;1, Ведомость!E10, "")</f>
        <v/>
      </c>
      <c r="F7" s="151" t="str">
        <f>IF(Ведомость!$B12&gt;1, Ведомость!F10, "")</f>
        <v/>
      </c>
      <c r="G7" s="151" t="str">
        <f>IF(Ведомость!$B12&gt;1, Ведомость!G10, "")</f>
        <v/>
      </c>
      <c r="H7" s="151" t="str">
        <f>IF(Ведомость!$B12&gt;1, Ведомость!H10, "")</f>
        <v/>
      </c>
      <c r="I7" s="151" t="str">
        <f>IF(Ведомость!$B12&gt;1, Ведомость!I10, "")</f>
        <v/>
      </c>
      <c r="J7" s="151" t="str">
        <f>IF(Ведомость!$B12&gt;1, Ведомость!J10, "")</f>
        <v/>
      </c>
      <c r="K7" s="151" t="str">
        <f>IF(Ведомость!$B12&gt;1, Ведомость!K10, "")</f>
        <v/>
      </c>
      <c r="L7" s="151" t="str">
        <f>IF(Ведомость!$B12&gt;1, Ведомость!L10, "")</f>
        <v/>
      </c>
      <c r="M7" s="151" t="str">
        <f>IF(Ведомость!$B12&gt;1, Ведомость!M10, "")</f>
        <v/>
      </c>
      <c r="N7" s="151" t="str">
        <f>IF(Ведомость!$B12&gt;1, Ведомость!N10, "")</f>
        <v/>
      </c>
      <c r="O7" s="151" t="str">
        <f>IF(Ведомость!$B12&gt;1, Ведомость!O10, "")</f>
        <v/>
      </c>
      <c r="P7" s="151" t="str">
        <f>IF(Ведомость!$B12&gt;1, Ведомость!P10, "")</f>
        <v/>
      </c>
      <c r="Q7" s="151" t="str">
        <f>IF(Ведомость!$B12&gt;1, Ведомость!Q10, "")</f>
        <v/>
      </c>
      <c r="R7" s="166" t="s">
        <v>22</v>
      </c>
      <c r="S7" s="168" t="s">
        <v>24</v>
      </c>
    </row>
    <row r="8" spans="1:19" ht="59.25" customHeight="1" thickBot="1" x14ac:dyDescent="0.3">
      <c r="A8" s="155"/>
      <c r="B8" s="158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67"/>
      <c r="S8" s="169"/>
    </row>
    <row r="9" spans="1:19" ht="15.75" thickBot="1" x14ac:dyDescent="0.3">
      <c r="A9" s="26">
        <f>Ведомость!$A12</f>
        <v>1</v>
      </c>
      <c r="B9" s="28" t="str">
        <f>IF(Ведомость!B12&gt;1, Ведомость!B12, "")</f>
        <v/>
      </c>
      <c r="C9" s="29" t="str">
        <f>IF(Ведомость!C10&gt;1, LOOKUP(Ведомость!C12,{0;1;2.5;3.5;4.5},{"н/a";"2";"3";"4";"5"}), "")</f>
        <v/>
      </c>
      <c r="D9" s="29" t="str">
        <f>IF(Ведомость!D10&gt;1, LOOKUP(Ведомость!D12,{0;1;2.5;3.5;4.5},{"н/a";"2";"3";"4";"5"}), "")</f>
        <v/>
      </c>
      <c r="E9" s="29" t="str">
        <f>IF(Ведомость!E10&gt;1, LOOKUP(Ведомость!E12,{0;1;2.5;3.5;4.5},{"н/a";"2";"3";"4";"5"}), "")</f>
        <v/>
      </c>
      <c r="F9" s="29" t="str">
        <f>IF(Ведомость!F10&gt;1, LOOKUP(Ведомость!F12,{0;1;2.5;3.5;4.5},{"н/a";"2";"3";"4";"5"}), "")</f>
        <v/>
      </c>
      <c r="G9" s="29" t="str">
        <f>IF(Ведомость!G10&gt;1, LOOKUP(Ведомость!G12,{0;1;2.5;3.5;4.5},{"н/a";"2";"3";"4";"5"}), "")</f>
        <v/>
      </c>
      <c r="H9" s="29" t="str">
        <f>IF(Ведомость!H10&gt;1, LOOKUP(Ведомость!H12,{0;1;2.5;3.5;4.5},{"н/a";"2";"3";"4";"5"}), "")</f>
        <v/>
      </c>
      <c r="I9" s="29" t="str">
        <f>IF(Ведомость!I10&gt;1, LOOKUP(Ведомость!I12,{0;1;2.5;3.5;4.5},{"н/a";"2";"3";"4";"5"}), "")</f>
        <v/>
      </c>
      <c r="J9" s="29" t="str">
        <f>IF(Ведомость!J10&gt;1, LOOKUP(Ведомость!J12,{0;1;2.5;3.5;4.5},{"н/a";"2";"3";"4";"5"}), "")</f>
        <v/>
      </c>
      <c r="K9" s="29" t="str">
        <f>IF(Ведомость!K10&gt;1, LOOKUP(Ведомость!K12,{0;1;2.5;3.5;4.5},{"н/a";"2";"3";"4";"5"}), "")</f>
        <v/>
      </c>
      <c r="L9" s="29" t="str">
        <f>IF(Ведомость!L10&gt;1, LOOKUP(Ведомость!L12,{0;1;2.5;3.5;4.5},{"н/a";"2";"3";"4";"5"}), "")</f>
        <v/>
      </c>
      <c r="M9" s="29" t="str">
        <f>IF(Ведомость!M10&gt;1, LOOKUP(Ведомость!M12,{0;1;2.5;3.5;4.5},{"н/a";"2";"3";"4";"5"}), "")</f>
        <v/>
      </c>
      <c r="N9" s="29" t="str">
        <f>IF(Ведомость!N10&gt;1, LOOKUP(Ведомость!N12,{0;1;2.5;3.5;4.5},{"н/a";"2";"3";"4";"5"}), "")</f>
        <v/>
      </c>
      <c r="O9" s="29" t="str">
        <f>IF(Ведомость!O10&gt;1, LOOKUP(Ведомость!O12,{0;1;2.5;3.5;4.5},{"н/a";"2";"3";"4";"5"}), "")</f>
        <v/>
      </c>
      <c r="P9" s="29" t="str">
        <f>IF(Ведомость!P10&gt;1, LOOKUP(Ведомость!P12,{0;1;2.5;3.5;4.5},{"н/a";"2";"3";"4";"5"}), "")</f>
        <v/>
      </c>
      <c r="Q9" s="29" t="str">
        <f>IF(Ведомость!Q10&gt;1, LOOKUP(Ведомость!Q12,{0;1;2.5;3.5;4.5},{"н/a";"2";"3";"4";"5"}), "")</f>
        <v/>
      </c>
      <c r="R9" s="30">
        <f>Ведомость!R12</f>
        <v>0</v>
      </c>
      <c r="S9" s="31">
        <f>Ведомость!S12</f>
        <v>0</v>
      </c>
    </row>
    <row r="10" spans="1:19" ht="6.75" customHeight="1" x14ac:dyDescent="0.25"/>
    <row r="11" spans="1:19" x14ac:dyDescent="0.25">
      <c r="B11" s="7" t="s">
        <v>17</v>
      </c>
      <c r="C11" s="164"/>
      <c r="D11" s="164"/>
      <c r="E11" s="164"/>
      <c r="F11" s="164"/>
      <c r="G11" s="164"/>
      <c r="H11" s="164"/>
      <c r="I11" s="165">
        <f>Ведомость!$C$7</f>
        <v>0</v>
      </c>
      <c r="J11" s="165"/>
      <c r="K11" s="165"/>
      <c r="L11" s="165"/>
      <c r="M11" s="165"/>
      <c r="N11" s="165"/>
      <c r="O11" s="165"/>
      <c r="P11" s="165"/>
      <c r="Q11" s="165"/>
    </row>
    <row r="12" spans="1:19" ht="6.75" customHeight="1" x14ac:dyDescent="0.25"/>
    <row r="13" spans="1:19" x14ac:dyDescent="0.25">
      <c r="B13" s="7" t="s">
        <v>42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9" x14ac:dyDescent="0.25"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x14ac:dyDescent="0.25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2"/>
      <c r="S15" s="32"/>
    </row>
    <row r="18" spans="1:19" ht="15.75" x14ac:dyDescent="0.25">
      <c r="A18" s="147" t="str">
        <f>Ведомость!A1</f>
        <v>ГБПОУ Бологовский колледж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</row>
    <row r="19" spans="1:19" ht="15.75" x14ac:dyDescent="0.25">
      <c r="A19" s="148" t="s">
        <v>0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</row>
    <row r="20" spans="1:19" ht="15.75" x14ac:dyDescent="0.25">
      <c r="A20" s="148" t="s">
        <v>1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</row>
    <row r="21" spans="1:19" x14ac:dyDescent="0.25">
      <c r="A21" s="6"/>
      <c r="B21" s="6" t="s">
        <v>2</v>
      </c>
      <c r="C21" s="149">
        <f>Ведомость!$C$5</f>
        <v>0</v>
      </c>
      <c r="D21" s="149"/>
      <c r="E21" s="149"/>
      <c r="F21" s="1"/>
      <c r="G21" s="150" t="s">
        <v>3</v>
      </c>
      <c r="H21" s="150"/>
      <c r="I21" s="150"/>
      <c r="J21" s="149">
        <f>Ведомость!$J$5</f>
        <v>0</v>
      </c>
      <c r="K21" s="149"/>
      <c r="L21" s="149"/>
      <c r="M21" s="149"/>
      <c r="P21" s="163" t="s">
        <v>4</v>
      </c>
      <c r="Q21" s="163"/>
      <c r="R21" s="25">
        <f>Ведомость!$R$5</f>
        <v>0</v>
      </c>
    </row>
    <row r="22" spans="1:19" ht="15.75" thickBot="1" x14ac:dyDescent="0.3"/>
    <row r="23" spans="1:19" ht="15.75" thickBot="1" x14ac:dyDescent="0.3">
      <c r="A23" s="153" t="s">
        <v>18</v>
      </c>
      <c r="B23" s="156" t="s">
        <v>19</v>
      </c>
      <c r="C23" s="159" t="s">
        <v>20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1"/>
      <c r="R23" s="159" t="s">
        <v>21</v>
      </c>
      <c r="S23" s="162"/>
    </row>
    <row r="24" spans="1:19" ht="15" customHeight="1" x14ac:dyDescent="0.25">
      <c r="A24" s="154"/>
      <c r="B24" s="157"/>
      <c r="C24" s="151" t="str">
        <f>IF(Ведомость!$B13&gt;1, Ведомость!C10, "")</f>
        <v/>
      </c>
      <c r="D24" s="151" t="str">
        <f>IF(Ведомость!$B13&gt;1, Ведомость!D10, "")</f>
        <v/>
      </c>
      <c r="E24" s="151" t="str">
        <f>IF(Ведомость!$B13&gt;1, Ведомость!E10, "")</f>
        <v/>
      </c>
      <c r="F24" s="151" t="str">
        <f>IF(Ведомость!$B13&gt;1, Ведомость!F10, "")</f>
        <v/>
      </c>
      <c r="G24" s="151" t="str">
        <f>IF(Ведомость!$B13&gt;1, Ведомость!G10, "")</f>
        <v/>
      </c>
      <c r="H24" s="151" t="str">
        <f>IF(Ведомость!$B13&gt;1, Ведомость!H10, "")</f>
        <v/>
      </c>
      <c r="I24" s="151" t="str">
        <f>IF(Ведомость!$B13&gt;1, Ведомость!I10, "")</f>
        <v/>
      </c>
      <c r="J24" s="151" t="str">
        <f>IF(Ведомость!$B13&gt;1, Ведомость!J10, "")</f>
        <v/>
      </c>
      <c r="K24" s="151" t="str">
        <f>IF(Ведомость!$B13&gt;1, Ведомость!K10, "")</f>
        <v/>
      </c>
      <c r="L24" s="151" t="str">
        <f>IF(Ведомость!$B13&gt;1, Ведомость!L10, "")</f>
        <v/>
      </c>
      <c r="M24" s="151" t="str">
        <f>IF(Ведомость!$B13&gt;1, Ведомость!M10, "")</f>
        <v/>
      </c>
      <c r="N24" s="151" t="str">
        <f>IF(Ведомость!$B13&gt;1, Ведомость!N10, "")</f>
        <v/>
      </c>
      <c r="O24" s="151" t="str">
        <f>IF(Ведомость!$B13&gt;1, Ведомость!O10, "")</f>
        <v/>
      </c>
      <c r="P24" s="151" t="str">
        <f>IF(Ведомость!$B13&gt;1, Ведомость!P10, "")</f>
        <v/>
      </c>
      <c r="Q24" s="151" t="str">
        <f>IF(Ведомость!$B13&gt;1, Ведомость!Q10, "")</f>
        <v/>
      </c>
      <c r="R24" s="166" t="s">
        <v>22</v>
      </c>
      <c r="S24" s="168" t="s">
        <v>24</v>
      </c>
    </row>
    <row r="25" spans="1:19" ht="63" customHeight="1" thickBot="1" x14ac:dyDescent="0.3">
      <c r="A25" s="155"/>
      <c r="B25" s="158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67"/>
      <c r="S25" s="169"/>
    </row>
    <row r="26" spans="1:19" ht="15.75" thickBot="1" x14ac:dyDescent="0.3">
      <c r="A26" s="26">
        <f>Ведомость!A13</f>
        <v>2</v>
      </c>
      <c r="B26" s="37" t="str">
        <f>IF(Ведомость!B13&gt;1, Ведомость!B13, "")</f>
        <v/>
      </c>
      <c r="C26" s="72" t="str">
        <f>IF(Ведомость!C10&gt;1, LOOKUP(Ведомость!C13,{0;1;2.5;3.5;4.5},{"н/a";"2";"3";"4";"5"}), "")</f>
        <v/>
      </c>
      <c r="D26" s="73" t="str">
        <f>IF(Ведомость!D10&gt;1, LOOKUP(Ведомость!D13,{0;1;2.5;3.5;4.5},{"н/a";"2";"3";"4";"5"}), "")</f>
        <v/>
      </c>
      <c r="E26" s="73" t="str">
        <f>IF(Ведомость!E10&gt;1, LOOKUP(Ведомость!E13,{0;1;2.5;3.5;4.5},{"н/a";"2";"3";"4";"5"}), "")</f>
        <v/>
      </c>
      <c r="F26" s="73" t="str">
        <f>IF(Ведомость!F10&gt;1, LOOKUP(Ведомость!F13,{0;1;2.5;3.5;4.5},{"н/a";"2";"3";"4";"5"}), "")</f>
        <v/>
      </c>
      <c r="G26" s="73" t="str">
        <f>IF(Ведомость!G10&gt;1, LOOKUP(Ведомость!G13,{0;1;2.5;3.5;4.5},{"н/a";"2";"3";"4";"5"}), "")</f>
        <v/>
      </c>
      <c r="H26" s="73" t="str">
        <f>IF(Ведомость!H10&gt;1, LOOKUP(Ведомость!H13,{0;1;2.5;3.5;4.5},{"н/a";"2";"3";"4";"5"}), "")</f>
        <v/>
      </c>
      <c r="I26" s="73" t="str">
        <f>IF(Ведомость!I10&gt;1, LOOKUP(Ведомость!I13,{0;1;2.5;3.5;4.5},{"н/a";"2";"3";"4";"5"}), "")</f>
        <v/>
      </c>
      <c r="J26" s="73" t="str">
        <f>IF(Ведомость!J10&gt;1, LOOKUP(Ведомость!J13,{0;1;2.5;3.5;4.5},{"н/a";"2";"3";"4";"5"}), "")</f>
        <v/>
      </c>
      <c r="K26" s="73" t="str">
        <f>IF(Ведомость!K10&gt;1, LOOKUP(Ведомость!K13,{0;1;2.5;3.5;4.5},{"н/a";"2";"3";"4";"5"}), "")</f>
        <v/>
      </c>
      <c r="L26" s="73" t="str">
        <f>IF(Ведомость!L10&gt;1, LOOKUP(Ведомость!L13,{0;1;2.5;3.5;4.5},{"н/a";"2";"3";"4";"5"}), "")</f>
        <v/>
      </c>
      <c r="M26" s="73" t="str">
        <f>IF(Ведомость!M10&gt;1, LOOKUP(Ведомость!M13,{0;1;2.5;3.5;4.5},{"н/a";"2";"3";"4";"5"}), "")</f>
        <v/>
      </c>
      <c r="N26" s="73" t="str">
        <f>IF(Ведомость!N10&gt;1, LOOKUP(Ведомость!N13,{0;1;2.5;3.5;4.5},{"н/a";"2";"3";"4";"5"}), "")</f>
        <v/>
      </c>
      <c r="O26" s="73" t="str">
        <f>IF(Ведомость!O10&gt;1, LOOKUP(Ведомость!O13,{0;1;2.5;3.5;4.5},{"н/a";"2";"3";"4";"5"}), "")</f>
        <v/>
      </c>
      <c r="P26" s="73" t="str">
        <f>IF(Ведомость!P10&gt;1, LOOKUP(Ведомость!P13,{0;1;2.5;3.5;4.5},{"н/a";"2";"3";"4";"5"}), "")</f>
        <v/>
      </c>
      <c r="Q26" s="74" t="str">
        <f>IF(Ведомость!Q10&gt;1, LOOKUP(Ведомость!Q13,{0;1;2.5;3.5;4.5},{"н/a";"2";"3";"4";"5"}), "")</f>
        <v/>
      </c>
      <c r="R26" s="35">
        <f>Ведомость!R13</f>
        <v>0</v>
      </c>
      <c r="S26" s="13">
        <f>Ведомость!S13</f>
        <v>0</v>
      </c>
    </row>
    <row r="28" spans="1:19" x14ac:dyDescent="0.25">
      <c r="B28" s="7" t="s">
        <v>17</v>
      </c>
      <c r="C28" s="164"/>
      <c r="D28" s="164"/>
      <c r="E28" s="164"/>
      <c r="F28" s="164"/>
      <c r="G28" s="164"/>
      <c r="H28" s="164"/>
      <c r="I28" s="165">
        <f>Ведомость!$C$7</f>
        <v>0</v>
      </c>
      <c r="J28" s="165"/>
      <c r="K28" s="165"/>
      <c r="L28" s="165"/>
      <c r="M28" s="165"/>
      <c r="N28" s="165"/>
      <c r="O28" s="165"/>
      <c r="P28" s="165"/>
      <c r="Q28" s="165"/>
    </row>
    <row r="30" spans="1:19" x14ac:dyDescent="0.25">
      <c r="B30" s="7" t="s">
        <v>42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1:19" x14ac:dyDescent="0.25"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9" x14ac:dyDescent="0.25">
      <c r="A32" s="32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2"/>
      <c r="S32" s="32"/>
    </row>
    <row r="35" spans="1:19" ht="15.75" x14ac:dyDescent="0.25">
      <c r="A35" s="147" t="str">
        <f>Ведомость!A1</f>
        <v>ГБПОУ Бологовский колледж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</row>
    <row r="36" spans="1:19" ht="15.75" x14ac:dyDescent="0.25">
      <c r="A36" s="148" t="s">
        <v>0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</row>
    <row r="37" spans="1:19" ht="15.75" x14ac:dyDescent="0.25">
      <c r="A37" s="148" t="s">
        <v>1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</row>
    <row r="38" spans="1:19" x14ac:dyDescent="0.25">
      <c r="A38" s="6"/>
      <c r="B38" s="6" t="s">
        <v>2</v>
      </c>
      <c r="C38" s="149">
        <f>Ведомость!$C$5</f>
        <v>0</v>
      </c>
      <c r="D38" s="149"/>
      <c r="E38" s="149"/>
      <c r="F38" s="1"/>
      <c r="G38" s="150" t="s">
        <v>3</v>
      </c>
      <c r="H38" s="150"/>
      <c r="I38" s="150"/>
      <c r="J38" s="149">
        <f>Ведомость!$J$5</f>
        <v>0</v>
      </c>
      <c r="K38" s="149"/>
      <c r="L38" s="149"/>
      <c r="M38" s="149"/>
      <c r="P38" s="163" t="s">
        <v>4</v>
      </c>
      <c r="Q38" s="163"/>
      <c r="R38" s="25">
        <f>Ведомость!$R$5</f>
        <v>0</v>
      </c>
    </row>
    <row r="39" spans="1:19" ht="15.75" thickBot="1" x14ac:dyDescent="0.3"/>
    <row r="40" spans="1:19" ht="15.75" thickBot="1" x14ac:dyDescent="0.3">
      <c r="A40" s="153" t="s">
        <v>18</v>
      </c>
      <c r="B40" s="156" t="s">
        <v>19</v>
      </c>
      <c r="C40" s="159" t="s">
        <v>20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1"/>
      <c r="R40" s="159" t="s">
        <v>21</v>
      </c>
      <c r="S40" s="162"/>
    </row>
    <row r="41" spans="1:19" ht="15" customHeight="1" x14ac:dyDescent="0.25">
      <c r="A41" s="154"/>
      <c r="B41" s="157"/>
      <c r="C41" s="151" t="str">
        <f>IF(Ведомость!$B14&gt;1, Ведомость!C10, "")</f>
        <v/>
      </c>
      <c r="D41" s="151" t="str">
        <f>IF(Ведомость!$B14&gt;1, Ведомость!D10, "")</f>
        <v/>
      </c>
      <c r="E41" s="151" t="str">
        <f>IF(Ведомость!$B14&gt;1, Ведомость!E10, "")</f>
        <v/>
      </c>
      <c r="F41" s="151" t="str">
        <f>IF(Ведомость!$B14&gt;1, Ведомость!F10, "")</f>
        <v/>
      </c>
      <c r="G41" s="151" t="str">
        <f>IF(Ведомость!$B14&gt;1, Ведомость!G10, "")</f>
        <v/>
      </c>
      <c r="H41" s="151" t="str">
        <f>IF(Ведомость!$B14&gt;1, Ведомость!H10, "")</f>
        <v/>
      </c>
      <c r="I41" s="151" t="str">
        <f>IF(Ведомость!$B14&gt;1, Ведомость!I10, "")</f>
        <v/>
      </c>
      <c r="J41" s="151" t="str">
        <f>IF(Ведомость!$B14&gt;1, Ведомость!J10, "")</f>
        <v/>
      </c>
      <c r="K41" s="151" t="str">
        <f>IF(Ведомость!$B14&gt;1, Ведомость!K10, "")</f>
        <v/>
      </c>
      <c r="L41" s="151" t="str">
        <f>IF(Ведомость!$B14&gt;1, Ведомость!L10, "")</f>
        <v/>
      </c>
      <c r="M41" s="151" t="str">
        <f>IF(Ведомость!$B14&gt;1, Ведомость!M10, "")</f>
        <v/>
      </c>
      <c r="N41" s="151" t="str">
        <f>IF(Ведомость!$B14&gt;1, Ведомость!N10, "")</f>
        <v/>
      </c>
      <c r="O41" s="151" t="str">
        <f>IF(Ведомость!$B14&gt;1, Ведомость!O10, "")</f>
        <v/>
      </c>
      <c r="P41" s="151" t="str">
        <f>IF(Ведомость!$B14&gt;1, Ведомость!P10, "")</f>
        <v/>
      </c>
      <c r="Q41" s="151" t="str">
        <f>IF(Ведомость!$B14&gt;1, Ведомость!Q10, "")</f>
        <v/>
      </c>
      <c r="R41" s="166" t="s">
        <v>22</v>
      </c>
      <c r="S41" s="168" t="s">
        <v>24</v>
      </c>
    </row>
    <row r="42" spans="1:19" ht="61.5" customHeight="1" thickBot="1" x14ac:dyDescent="0.3">
      <c r="A42" s="155"/>
      <c r="B42" s="158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67"/>
      <c r="S42" s="169"/>
    </row>
    <row r="43" spans="1:19" ht="15.75" thickBot="1" x14ac:dyDescent="0.3">
      <c r="A43" s="26">
        <f>Ведомость!A14</f>
        <v>3</v>
      </c>
      <c r="B43" s="37" t="str">
        <f>IF(Ведомость!B14&gt;1, Ведомость!B14, "")</f>
        <v/>
      </c>
      <c r="C43" s="72" t="str">
        <f>IF(Ведомость!C10&gt;1, LOOKUP(Ведомость!C14,{0;1;2.5;3.5;4.5},{"н/a";"2";"3";"4";"5"}), "")</f>
        <v/>
      </c>
      <c r="D43" s="73" t="str">
        <f>IF(Ведомость!D10&gt;1, LOOKUP(Ведомость!D14,{0;1;2.5;3.5;4.5},{"н/a";"2";"3";"4";"5"}), "")</f>
        <v/>
      </c>
      <c r="E43" s="73" t="str">
        <f>IF(Ведомость!E10&gt;1, LOOKUP(Ведомость!E14,{0;1;2.5;3.5;4.5},{"н/a";"2";"3";"4";"5"}), "")</f>
        <v/>
      </c>
      <c r="F43" s="73" t="str">
        <f>IF(Ведомость!F10&gt;1, LOOKUP(Ведомость!F14,{0;1;2.5;3.5;4.5},{"н/a";"2";"3";"4";"5"}), "")</f>
        <v/>
      </c>
      <c r="G43" s="73" t="str">
        <f>IF(Ведомость!G10&gt;1, LOOKUP(Ведомость!G14,{0;1;2.5;3.5;4.5},{"н/a";"2";"3";"4";"5"}), "")</f>
        <v/>
      </c>
      <c r="H43" s="73" t="str">
        <f>IF(Ведомость!H10&gt;1, LOOKUP(Ведомость!H14,{0;1;2.5;3.5;4.5},{"н/a";"2";"3";"4";"5"}), "")</f>
        <v/>
      </c>
      <c r="I43" s="73" t="str">
        <f>IF(Ведомость!I10&gt;1, LOOKUP(Ведомость!I14,{0;1;2.5;3.5;4.5},{"н/a";"2";"3";"4";"5"}), "")</f>
        <v/>
      </c>
      <c r="J43" s="73" t="str">
        <f>IF(Ведомость!J10&gt;1, LOOKUP(Ведомость!J14,{0;1;2.5;3.5;4.5},{"н/a";"2";"3";"4";"5"}), "")</f>
        <v/>
      </c>
      <c r="K43" s="73" t="str">
        <f>IF(Ведомость!K10&gt;1, LOOKUP(Ведомость!K14,{0;1;2.5;3.5;4.5},{"н/a";"2";"3";"4";"5"}), "")</f>
        <v/>
      </c>
      <c r="L43" s="73" t="str">
        <f>IF(Ведомость!L10&gt;1, LOOKUP(Ведомость!L14,{0;1;2.5;3.5;4.5},{"н/a";"2";"3";"4";"5"}), "")</f>
        <v/>
      </c>
      <c r="M43" s="73" t="str">
        <f>IF(Ведомость!M10&gt;1, LOOKUP(Ведомость!M14,{0;1;2.5;3.5;4.5},{"н/a";"2";"3";"4";"5"}), "")</f>
        <v/>
      </c>
      <c r="N43" s="73" t="str">
        <f>IF(Ведомость!N10&gt;1, LOOKUP(Ведомость!N14,{0;1;2.5;3.5;4.5},{"н/a";"2";"3";"4";"5"}), "")</f>
        <v/>
      </c>
      <c r="O43" s="73" t="str">
        <f>IF(Ведомость!O10&gt;1, LOOKUP(Ведомость!O14,{0;1;2.5;3.5;4.5},{"н/a";"2";"3";"4";"5"}), "")</f>
        <v/>
      </c>
      <c r="P43" s="73" t="str">
        <f>IF(Ведомость!P10&gt;1, LOOKUP(Ведомость!P14,{0;1;2.5;3.5;4.5},{"н/a";"2";"3";"4";"5"}), "")</f>
        <v/>
      </c>
      <c r="Q43" s="74" t="str">
        <f>IF(Ведомость!Q10&gt;1, LOOKUP(Ведомость!Q14,{0;1;2.5;3.5;4.5},{"н/a";"2";"3";"4";"5"}), "")</f>
        <v/>
      </c>
      <c r="R43" s="29">
        <f>Ведомость!R14</f>
        <v>0</v>
      </c>
      <c r="S43" s="31">
        <f>Ведомость!S14</f>
        <v>0</v>
      </c>
    </row>
    <row r="45" spans="1:19" x14ac:dyDescent="0.25">
      <c r="B45" s="7" t="s">
        <v>17</v>
      </c>
      <c r="C45" s="164"/>
      <c r="D45" s="164"/>
      <c r="E45" s="164"/>
      <c r="F45" s="164"/>
      <c r="G45" s="164"/>
      <c r="H45" s="164"/>
      <c r="I45" s="165">
        <f>Ведомость!$C$7</f>
        <v>0</v>
      </c>
      <c r="J45" s="165"/>
      <c r="K45" s="165"/>
      <c r="L45" s="165"/>
      <c r="M45" s="165"/>
      <c r="N45" s="165"/>
      <c r="O45" s="165"/>
      <c r="P45" s="165"/>
      <c r="Q45" s="165"/>
    </row>
    <row r="47" spans="1:19" x14ac:dyDescent="0.25">
      <c r="B47" s="7" t="s">
        <v>42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1:19" x14ac:dyDescent="0.25"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9" x14ac:dyDescent="0.25">
      <c r="A49" s="32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  <c r="S49" s="32"/>
    </row>
    <row r="51" spans="1:19" ht="15.75" x14ac:dyDescent="0.25">
      <c r="A51" s="147" t="str">
        <f>Ведомость!A1</f>
        <v>ГБПОУ Бологовский колледж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</row>
    <row r="52" spans="1:19" ht="15.75" x14ac:dyDescent="0.25">
      <c r="A52" s="148" t="s">
        <v>0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</row>
    <row r="53" spans="1:19" ht="15.75" x14ac:dyDescent="0.25">
      <c r="A53" s="148" t="s">
        <v>1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</row>
    <row r="54" spans="1:19" x14ac:dyDescent="0.25">
      <c r="A54" s="6"/>
      <c r="B54" s="6" t="s">
        <v>2</v>
      </c>
      <c r="C54" s="149">
        <f>Ведомость!$C$5</f>
        <v>0</v>
      </c>
      <c r="D54" s="149"/>
      <c r="E54" s="149"/>
      <c r="F54" s="1"/>
      <c r="G54" s="150" t="s">
        <v>3</v>
      </c>
      <c r="H54" s="150"/>
      <c r="I54" s="150"/>
      <c r="J54" s="149">
        <f>Ведомость!$J$5</f>
        <v>0</v>
      </c>
      <c r="K54" s="149"/>
      <c r="L54" s="149"/>
      <c r="M54" s="149"/>
      <c r="P54" s="163" t="s">
        <v>4</v>
      </c>
      <c r="Q54" s="163"/>
      <c r="R54" s="25">
        <f>Ведомость!$R$5</f>
        <v>0</v>
      </c>
    </row>
    <row r="55" spans="1:19" ht="15.75" thickBot="1" x14ac:dyDescent="0.3"/>
    <row r="56" spans="1:19" ht="15.75" thickBot="1" x14ac:dyDescent="0.3">
      <c r="A56" s="153" t="s">
        <v>18</v>
      </c>
      <c r="B56" s="156" t="s">
        <v>19</v>
      </c>
      <c r="C56" s="159" t="s">
        <v>20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1"/>
      <c r="R56" s="159" t="s">
        <v>21</v>
      </c>
      <c r="S56" s="162"/>
    </row>
    <row r="57" spans="1:19" ht="15" customHeight="1" x14ac:dyDescent="0.25">
      <c r="A57" s="154"/>
      <c r="B57" s="157"/>
      <c r="C57" s="151" t="str">
        <f>IF(Ведомость!$B15&gt;1, Ведомость!C10, "")</f>
        <v/>
      </c>
      <c r="D57" s="151" t="str">
        <f>IF(Ведомость!$B15&gt;1, Ведомость!D10, "")</f>
        <v/>
      </c>
      <c r="E57" s="151" t="str">
        <f>IF(Ведомость!$B15&gt;1, Ведомость!E10, "")</f>
        <v/>
      </c>
      <c r="F57" s="151" t="str">
        <f>IF(Ведомость!$B15&gt;1, Ведомость!F10, "")</f>
        <v/>
      </c>
      <c r="G57" s="151" t="str">
        <f>IF(Ведомость!$B15&gt;1, Ведомость!G10, "")</f>
        <v/>
      </c>
      <c r="H57" s="151" t="str">
        <f>IF(Ведомость!$B15&gt;1, Ведомость!H10, "")</f>
        <v/>
      </c>
      <c r="I57" s="151" t="str">
        <f>IF(Ведомость!$B15&gt;1, Ведомость!I10, "")</f>
        <v/>
      </c>
      <c r="J57" s="151" t="str">
        <f>IF(Ведомость!$B15&gt;1, Ведомость!J10, "")</f>
        <v/>
      </c>
      <c r="K57" s="151" t="str">
        <f>IF(Ведомость!$B15&gt;1, Ведомость!K10, "")</f>
        <v/>
      </c>
      <c r="L57" s="151" t="str">
        <f>IF(Ведомость!$B15&gt;1, Ведомость!L10, "")</f>
        <v/>
      </c>
      <c r="M57" s="151" t="str">
        <f>IF(Ведомость!$B15&gt;1, Ведомость!M10, "")</f>
        <v/>
      </c>
      <c r="N57" s="151" t="str">
        <f>IF(Ведомость!$B15&gt;1, Ведомость!N10, "")</f>
        <v/>
      </c>
      <c r="O57" s="151" t="str">
        <f>IF(Ведомость!$B15&gt;1, Ведомость!O10, "")</f>
        <v/>
      </c>
      <c r="P57" s="151" t="str">
        <f>IF(Ведомость!$B15&gt;1, Ведомость!P10, "")</f>
        <v/>
      </c>
      <c r="Q57" s="151" t="str">
        <f>IF(Ведомость!$B15&gt;1, Ведомость!Q10, "")</f>
        <v/>
      </c>
      <c r="R57" s="166" t="s">
        <v>22</v>
      </c>
      <c r="S57" s="168" t="s">
        <v>24</v>
      </c>
    </row>
    <row r="58" spans="1:19" ht="61.5" customHeight="1" thickBot="1" x14ac:dyDescent="0.3">
      <c r="A58" s="155"/>
      <c r="B58" s="158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67"/>
      <c r="S58" s="169"/>
    </row>
    <row r="59" spans="1:19" ht="15.75" thickBot="1" x14ac:dyDescent="0.3">
      <c r="A59" s="26">
        <f>Ведомость!A15</f>
        <v>4</v>
      </c>
      <c r="B59" s="13" t="str">
        <f>IF(Ведомость!B15&gt;1, Ведомость!B15, "")</f>
        <v/>
      </c>
      <c r="C59" s="29" t="str">
        <f>IF(Ведомость!C10&gt;1, LOOKUP(Ведомость!C15,{0;1;2.5;3.5;4.5},{"н/a";"2";"3";"4";"5"}), "")</f>
        <v/>
      </c>
      <c r="D59" s="29" t="str">
        <f>IF(Ведомость!D10&gt;1, LOOKUP(Ведомость!D15,{0;1;2.5;3.5;4.5},{"н/a";"2";"3";"4";"5"}), "")</f>
        <v/>
      </c>
      <c r="E59" s="29" t="str">
        <f>IF(Ведомость!E10&gt;1, LOOKUP(Ведомость!E15,{0;1;2.5;3.5;4.5},{"н/a";"2";"3";"4";"5"}), "")</f>
        <v/>
      </c>
      <c r="F59" s="29" t="str">
        <f>IF(Ведомость!F10&gt;1, LOOKUP(Ведомость!F15,{0;1;2.5;3.5;4.5},{"н/a";"2";"3";"4";"5"}), "")</f>
        <v/>
      </c>
      <c r="G59" s="29" t="str">
        <f>IF(Ведомость!G10&gt;1, LOOKUP(Ведомость!G15,{0;1;2.5;3.5;4.5},{"н/a";"2";"3";"4";"5"}), "")</f>
        <v/>
      </c>
      <c r="H59" s="29" t="str">
        <f>IF(Ведомость!H10&gt;1, LOOKUP(Ведомость!H15,{0;1;2.5;3.5;4.5},{"н/a";"2";"3";"4";"5"}), "")</f>
        <v/>
      </c>
      <c r="I59" s="29" t="str">
        <f>IF(Ведомость!I10&gt;1, LOOKUP(Ведомость!I15,{0;1;2.5;3.5;4.5},{"н/a";"2";"3";"4";"5"}), "")</f>
        <v/>
      </c>
      <c r="J59" s="29" t="str">
        <f>IF(Ведомость!J10&gt;1, LOOKUP(Ведомость!J15,{0;1;2.5;3.5;4.5},{"н/a";"2";"3";"4";"5"}), "")</f>
        <v/>
      </c>
      <c r="K59" s="29" t="str">
        <f>IF(Ведомость!K10&gt;1, LOOKUP(Ведомость!K15,{0;1;2.5;3.5;4.5},{"н/a";"2";"3";"4";"5"}), "")</f>
        <v/>
      </c>
      <c r="L59" s="29" t="str">
        <f>IF(Ведомость!L10&gt;1, LOOKUP(Ведомость!L15,{0;1;2.5;3.5;4.5},{"н/a";"2";"3";"4";"5"}), "")</f>
        <v/>
      </c>
      <c r="M59" s="29" t="str">
        <f>IF(Ведомость!M10&gt;1, LOOKUP(Ведомость!M15,{0;1;2.5;3.5;4.5},{"н/a";"2";"3";"4";"5"}), "")</f>
        <v/>
      </c>
      <c r="N59" s="29" t="str">
        <f>IF(Ведомость!N10&gt;1, LOOKUP(Ведомость!N15,{0;1;2.5;3.5;4.5},{"н/a";"2";"3";"4";"5"}), "")</f>
        <v/>
      </c>
      <c r="O59" s="29" t="str">
        <f>IF(Ведомость!O10&gt;1, LOOKUP(Ведомость!O15,{0;1;2.5;3.5;4.5},{"н/a";"2";"3";"4";"5"}), "")</f>
        <v/>
      </c>
      <c r="P59" s="29" t="str">
        <f>IF(Ведомость!P10&gt;1, LOOKUP(Ведомость!P15,{0;1;2.5;3.5;4.5},{"н/a";"2";"3";"4";"5"}), "")</f>
        <v/>
      </c>
      <c r="Q59" s="29" t="str">
        <f>IF(Ведомость!Q10&gt;1, LOOKUP(Ведомость!Q15,{0;1;2.5;3.5;4.5},{"н/a";"2";"3";"4";"5"}), "")</f>
        <v/>
      </c>
      <c r="R59" s="8">
        <f>Ведомость!R15</f>
        <v>0</v>
      </c>
      <c r="S59" s="9">
        <f>Ведомость!S15</f>
        <v>0</v>
      </c>
    </row>
    <row r="61" spans="1:19" x14ac:dyDescent="0.25">
      <c r="B61" s="7" t="s">
        <v>17</v>
      </c>
      <c r="C61" s="164"/>
      <c r="D61" s="164"/>
      <c r="E61" s="164"/>
      <c r="F61" s="164"/>
      <c r="G61" s="164"/>
      <c r="H61" s="164"/>
      <c r="I61" s="165">
        <f>Ведомость!$C$7</f>
        <v>0</v>
      </c>
      <c r="J61" s="165"/>
      <c r="K61" s="165"/>
      <c r="L61" s="165"/>
      <c r="M61" s="165"/>
      <c r="N61" s="165"/>
      <c r="O61" s="165"/>
      <c r="P61" s="165"/>
      <c r="Q61" s="165"/>
    </row>
    <row r="63" spans="1:19" x14ac:dyDescent="0.25">
      <c r="B63" s="7" t="s">
        <v>42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1:19" x14ac:dyDescent="0.25">
      <c r="B64" s="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9" x14ac:dyDescent="0.25">
      <c r="A65" s="32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2"/>
      <c r="S65" s="32"/>
    </row>
    <row r="68" spans="1:19" ht="15.75" x14ac:dyDescent="0.25">
      <c r="A68" s="147" t="str">
        <f>Ведомость!A1</f>
        <v>ГБПОУ Бологовский колледж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</row>
    <row r="69" spans="1:19" ht="15.75" x14ac:dyDescent="0.25">
      <c r="A69" s="148" t="s">
        <v>0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</row>
    <row r="70" spans="1:19" ht="15.75" x14ac:dyDescent="0.25">
      <c r="A70" s="148" t="s">
        <v>1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</row>
    <row r="71" spans="1:19" x14ac:dyDescent="0.25">
      <c r="A71" s="6"/>
      <c r="B71" s="6" t="s">
        <v>2</v>
      </c>
      <c r="C71" s="149">
        <f>Ведомость!$C$5</f>
        <v>0</v>
      </c>
      <c r="D71" s="149"/>
      <c r="E71" s="149"/>
      <c r="F71" s="1"/>
      <c r="G71" s="150" t="s">
        <v>3</v>
      </c>
      <c r="H71" s="150"/>
      <c r="I71" s="150"/>
      <c r="J71" s="149">
        <f>Ведомость!$J$5</f>
        <v>0</v>
      </c>
      <c r="K71" s="149"/>
      <c r="L71" s="149"/>
      <c r="M71" s="149"/>
      <c r="P71" s="163" t="s">
        <v>4</v>
      </c>
      <c r="Q71" s="163"/>
      <c r="R71" s="25">
        <f>Ведомость!$R$5</f>
        <v>0</v>
      </c>
    </row>
    <row r="72" spans="1:19" ht="15.75" thickBot="1" x14ac:dyDescent="0.3"/>
    <row r="73" spans="1:19" ht="15.75" thickBot="1" x14ac:dyDescent="0.3">
      <c r="A73" s="153" t="s">
        <v>18</v>
      </c>
      <c r="B73" s="170" t="s">
        <v>19</v>
      </c>
      <c r="C73" s="173" t="s">
        <v>20</v>
      </c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5"/>
      <c r="R73" s="173" t="s">
        <v>21</v>
      </c>
      <c r="S73" s="176"/>
    </row>
    <row r="74" spans="1:19" ht="15" customHeight="1" x14ac:dyDescent="0.25">
      <c r="A74" s="154"/>
      <c r="B74" s="171"/>
      <c r="C74" s="151" t="str">
        <f>IF(Ведомость!$B16&gt;1, Ведомость!C10, "")</f>
        <v/>
      </c>
      <c r="D74" s="151" t="str">
        <f>IF(Ведомость!$B16&gt;1, Ведомость!D10, "")</f>
        <v/>
      </c>
      <c r="E74" s="151" t="str">
        <f>IF(Ведомость!$B16&gt;1, Ведомость!E10, "")</f>
        <v/>
      </c>
      <c r="F74" s="151" t="str">
        <f>IF(Ведомость!$B16&gt;1, Ведомость!F10, "")</f>
        <v/>
      </c>
      <c r="G74" s="151" t="str">
        <f>IF(Ведомость!$B16&gt;1, Ведомость!G10, "")</f>
        <v/>
      </c>
      <c r="H74" s="151" t="str">
        <f>IF(Ведомость!$B16&gt;1, Ведомость!H10, "")</f>
        <v/>
      </c>
      <c r="I74" s="151" t="str">
        <f>IF(Ведомость!$B16&gt;1, Ведомость!I10, "")</f>
        <v/>
      </c>
      <c r="J74" s="151" t="str">
        <f>IF(Ведомость!$B16&gt;1, Ведомость!J10, "")</f>
        <v/>
      </c>
      <c r="K74" s="151" t="str">
        <f>IF(Ведомость!$B16&gt;1, Ведомость!K10, "")</f>
        <v/>
      </c>
      <c r="L74" s="151" t="str">
        <f>IF(Ведомость!$B16&gt;1, Ведомость!L10, "")</f>
        <v/>
      </c>
      <c r="M74" s="151" t="str">
        <f>IF(Ведомость!$B16&gt;1, Ведомость!M10, "")</f>
        <v/>
      </c>
      <c r="N74" s="151" t="str">
        <f>IF(Ведомость!$B16&gt;1, Ведомость!N10, "")</f>
        <v/>
      </c>
      <c r="O74" s="151" t="str">
        <f>IF(Ведомость!$B16&gt;1, Ведомость!O10, "")</f>
        <v/>
      </c>
      <c r="P74" s="151" t="str">
        <f>IF(Ведомость!$B16&gt;1, Ведомость!P10, "")</f>
        <v/>
      </c>
      <c r="Q74" s="151" t="str">
        <f>IF(Ведомость!$B16&gt;1, Ведомость!Q10, "")</f>
        <v/>
      </c>
      <c r="R74" s="177" t="s">
        <v>22</v>
      </c>
      <c r="S74" s="179" t="s">
        <v>24</v>
      </c>
    </row>
    <row r="75" spans="1:19" ht="61.5" customHeight="1" thickBot="1" x14ac:dyDescent="0.3">
      <c r="A75" s="155"/>
      <c r="B75" s="17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78"/>
      <c r="S75" s="180"/>
    </row>
    <row r="76" spans="1:19" ht="15.75" thickBot="1" x14ac:dyDescent="0.3">
      <c r="A76" s="26">
        <f>Ведомость!A16</f>
        <v>5</v>
      </c>
      <c r="B76" s="91" t="str">
        <f>IF(Ведомость!B16&gt;1, Ведомость!B16, "")</f>
        <v/>
      </c>
      <c r="C76" s="29" t="str">
        <f>IF(Ведомость!C10&gt;1, LOOKUP(Ведомость!C16,{0;1;2.5;3.5;4.5},{"н/a";"2";"3";"4";"5"}), "")</f>
        <v/>
      </c>
      <c r="D76" s="29" t="str">
        <f>IF(Ведомость!D10&gt;1, LOOKUP(Ведомость!D16,{0;1;2.5;3.5;4.5},{"н/a";"2";"3";"4";"5"}), "")</f>
        <v/>
      </c>
      <c r="E76" s="29" t="str">
        <f>IF(Ведомость!E10&gt;1, LOOKUP(Ведомость!E16,{0;1;2.5;3.5;4.5},{"н/a";"2";"3";"4";"5"}), "")</f>
        <v/>
      </c>
      <c r="F76" s="29" t="str">
        <f>IF(Ведомость!F10&gt;1, LOOKUP(Ведомость!F16,{0;1;2.5;3.5;4.5},{"н/a";"2";"3";"4";"5"}), "")</f>
        <v/>
      </c>
      <c r="G76" s="29" t="str">
        <f>IF(Ведомость!G10&gt;1, LOOKUP(Ведомость!G16,{0;1;2.5;3.5;4.5},{"н/a";"2";"3";"4";"5"}), "")</f>
        <v/>
      </c>
      <c r="H76" s="29" t="str">
        <f>IF(Ведомость!H10&gt;1, LOOKUP(Ведомость!H16,{0;1;2.5;3.5;4.5},{"н/a";"2";"3";"4";"5"}), "")</f>
        <v/>
      </c>
      <c r="I76" s="29" t="str">
        <f>IF(Ведомость!I10&gt;1, LOOKUP(Ведомость!I16,{0;1;2.5;3.5;4.5},{"н/a";"2";"3";"4";"5"}), "")</f>
        <v/>
      </c>
      <c r="J76" s="29" t="str">
        <f>IF(Ведомость!J10&gt;1, LOOKUP(Ведомость!J16,{0;1;2.5;3.5;4.5},{"н/a";"2";"3";"4";"5"}), "")</f>
        <v/>
      </c>
      <c r="K76" s="29" t="str">
        <f>IF(Ведомость!K10&gt;1, LOOKUP(Ведомость!K16,{0;1;2.5;3.5;4.5},{"н/a";"2";"3";"4";"5"}), "")</f>
        <v/>
      </c>
      <c r="L76" s="29" t="str">
        <f>IF(Ведомость!L10&gt;1, LOOKUP(Ведомость!L16,{0;1;2.5;3.5;4.5},{"н/a";"2";"3";"4";"5"}), "")</f>
        <v/>
      </c>
      <c r="M76" s="29" t="str">
        <f>IF(Ведомость!M10&gt;1, LOOKUP(Ведомость!M16,{0;1;2.5;3.5;4.5},{"н/a";"2";"3";"4";"5"}), "")</f>
        <v/>
      </c>
      <c r="N76" s="29" t="str">
        <f>IF(Ведомость!N10&gt;1, LOOKUP(Ведомость!N16,{0;1;2.5;3.5;4.5},{"н/a";"2";"3";"4";"5"}), "")</f>
        <v/>
      </c>
      <c r="O76" s="29" t="str">
        <f>IF(Ведомость!O10&gt;1, LOOKUP(Ведомость!O16,{0;1;2.5;3.5;4.5},{"н/a";"2";"3";"4";"5"}), "")</f>
        <v/>
      </c>
      <c r="P76" s="29" t="str">
        <f>IF(Ведомость!P10&gt;1, LOOKUP(Ведомость!P16,{0;1;2.5;3.5;4.5},{"н/a";"2";"3";"4";"5"}), "")</f>
        <v/>
      </c>
      <c r="Q76" s="29" t="str">
        <f>IF(Ведомость!Q10&gt;1, LOOKUP(Ведомость!Q16,{0;1;2.5;3.5;4.5},{"н/a";"2";"3";"4";"5"}), "")</f>
        <v/>
      </c>
      <c r="R76" s="30">
        <f>Ведомость!R16</f>
        <v>0</v>
      </c>
      <c r="S76" s="31">
        <f>Ведомость!S16</f>
        <v>0</v>
      </c>
    </row>
    <row r="78" spans="1:19" x14ac:dyDescent="0.25">
      <c r="B78" s="7" t="s">
        <v>17</v>
      </c>
      <c r="C78" s="164"/>
      <c r="D78" s="164"/>
      <c r="E78" s="164"/>
      <c r="F78" s="164"/>
      <c r="G78" s="164"/>
      <c r="H78" s="164"/>
      <c r="I78" s="165">
        <f>Ведомость!$C$7</f>
        <v>0</v>
      </c>
      <c r="J78" s="165"/>
      <c r="K78" s="165"/>
      <c r="L78" s="165"/>
      <c r="M78" s="165"/>
      <c r="N78" s="165"/>
      <c r="O78" s="165"/>
      <c r="P78" s="165"/>
      <c r="Q78" s="165"/>
    </row>
    <row r="80" spans="1:19" x14ac:dyDescent="0.25">
      <c r="B80" s="7" t="s">
        <v>42</v>
      </c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1:19" x14ac:dyDescent="0.25">
      <c r="B81" s="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9" x14ac:dyDescent="0.25">
      <c r="A82" s="32"/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2"/>
      <c r="S82" s="32"/>
    </row>
    <row r="85" spans="1:19" ht="15.75" x14ac:dyDescent="0.25">
      <c r="A85" s="147" t="str">
        <f>Ведомость!A1</f>
        <v>ГБПОУ Бологовский колледж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</row>
    <row r="86" spans="1:19" ht="15.75" x14ac:dyDescent="0.25">
      <c r="A86" s="148" t="s">
        <v>0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</row>
    <row r="87" spans="1:19" ht="15.75" x14ac:dyDescent="0.25">
      <c r="A87" s="148" t="s">
        <v>1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</row>
    <row r="88" spans="1:19" x14ac:dyDescent="0.25">
      <c r="A88" s="6"/>
      <c r="B88" s="6" t="s">
        <v>2</v>
      </c>
      <c r="C88" s="149">
        <f>Ведомость!$C$5</f>
        <v>0</v>
      </c>
      <c r="D88" s="149"/>
      <c r="E88" s="149"/>
      <c r="F88" s="1"/>
      <c r="G88" s="150" t="s">
        <v>3</v>
      </c>
      <c r="H88" s="150"/>
      <c r="I88" s="150"/>
      <c r="J88" s="149">
        <f>Ведомость!$J$5</f>
        <v>0</v>
      </c>
      <c r="K88" s="149"/>
      <c r="L88" s="149"/>
      <c r="M88" s="149"/>
      <c r="P88" s="163" t="s">
        <v>4</v>
      </c>
      <c r="Q88" s="163"/>
      <c r="R88" s="25">
        <f>Ведомость!$R$5</f>
        <v>0</v>
      </c>
    </row>
    <row r="89" spans="1:19" ht="15.75" thickBot="1" x14ac:dyDescent="0.3"/>
    <row r="90" spans="1:19" ht="15.75" thickBot="1" x14ac:dyDescent="0.3">
      <c r="A90" s="153" t="s">
        <v>18</v>
      </c>
      <c r="B90" s="170" t="s">
        <v>19</v>
      </c>
      <c r="C90" s="173" t="s">
        <v>20</v>
      </c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5"/>
      <c r="R90" s="173" t="s">
        <v>21</v>
      </c>
      <c r="S90" s="176"/>
    </row>
    <row r="91" spans="1:19" ht="15" customHeight="1" x14ac:dyDescent="0.25">
      <c r="A91" s="154"/>
      <c r="B91" s="171"/>
      <c r="C91" s="151" t="str">
        <f>IF(Ведомость!$B17&gt;1, Ведомость!C10, "")</f>
        <v/>
      </c>
      <c r="D91" s="151" t="str">
        <f>IF(Ведомость!$B17&gt;1, Ведомость!D10, "")</f>
        <v/>
      </c>
      <c r="E91" s="151" t="str">
        <f>IF(Ведомость!$B17&gt;1, Ведомость!E10, "")</f>
        <v/>
      </c>
      <c r="F91" s="151" t="str">
        <f>IF(Ведомость!$B17&gt;1, Ведомость!F10, "")</f>
        <v/>
      </c>
      <c r="G91" s="151" t="str">
        <f>IF(Ведомость!$B17&gt;1, Ведомость!G10, "")</f>
        <v/>
      </c>
      <c r="H91" s="151" t="str">
        <f>IF(Ведомость!$B17&gt;1, Ведомость!H10, "")</f>
        <v/>
      </c>
      <c r="I91" s="151" t="str">
        <f>IF(Ведомость!$B17&gt;1, Ведомость!I10, "")</f>
        <v/>
      </c>
      <c r="J91" s="151" t="str">
        <f>IF(Ведомость!$B17&gt;1, Ведомость!J10, "")</f>
        <v/>
      </c>
      <c r="K91" s="151" t="str">
        <f>IF(Ведомость!$B17&gt;1, Ведомость!K10, "")</f>
        <v/>
      </c>
      <c r="L91" s="151" t="str">
        <f>IF(Ведомость!$B17&gt;1, Ведомость!L10, "")</f>
        <v/>
      </c>
      <c r="M91" s="151" t="str">
        <f>IF(Ведомость!$B17&gt;1, Ведомость!M10, "")</f>
        <v/>
      </c>
      <c r="N91" s="151" t="str">
        <f>IF(Ведомость!$B17&gt;1, Ведомость!N10, "")</f>
        <v/>
      </c>
      <c r="O91" s="151" t="str">
        <f>IF(Ведомость!$B17&gt;1, Ведомость!O10, "")</f>
        <v/>
      </c>
      <c r="P91" s="151" t="str">
        <f>IF(Ведомость!$B17&gt;1, Ведомость!P10, "")</f>
        <v/>
      </c>
      <c r="Q91" s="151" t="str">
        <f>IF(Ведомость!$B17&gt;1, Ведомость!Q10, "")</f>
        <v/>
      </c>
      <c r="R91" s="177" t="s">
        <v>22</v>
      </c>
      <c r="S91" s="179" t="s">
        <v>24</v>
      </c>
    </row>
    <row r="92" spans="1:19" ht="63" customHeight="1" thickBot="1" x14ac:dyDescent="0.3">
      <c r="A92" s="155"/>
      <c r="B92" s="17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78"/>
      <c r="S92" s="180"/>
    </row>
    <row r="93" spans="1:19" ht="15.75" thickBot="1" x14ac:dyDescent="0.3">
      <c r="A93" s="26">
        <f>Ведомость!A17</f>
        <v>6</v>
      </c>
      <c r="B93" s="28" t="str">
        <f>IF(Ведомость!B17&gt;1, Ведомость!B17, "")</f>
        <v/>
      </c>
      <c r="C93" s="27" t="str">
        <f>IF(Ведомость!C10&gt;1, LOOKUP(Ведомость!C17,{0;1;2.5;3.5;4.5},{"н/a";"2";"3";"4";"5"}), "")</f>
        <v/>
      </c>
      <c r="D93" s="27" t="str">
        <f>IF(Ведомость!D10&gt;1, LOOKUP(Ведомость!D17,{0;1;2.5;3.5;4.5},{"н/a";"2";"3";"4";"5"}), "")</f>
        <v/>
      </c>
      <c r="E93" s="27" t="str">
        <f>IF(Ведомость!E10&gt;1, LOOKUP(Ведомость!E17,{0;1;2.5;3.5;4.5},{"н/a";"2";"3";"4";"5"}), "")</f>
        <v/>
      </c>
      <c r="F93" s="27" t="str">
        <f>IF(Ведомость!F10&gt;1, LOOKUP(Ведомость!F17,{0;1;2.5;3.5;4.5},{"н/a";"2";"3";"4";"5"}), "")</f>
        <v/>
      </c>
      <c r="G93" s="27" t="str">
        <f>IF(Ведомость!G10&gt;1, LOOKUP(Ведомость!G17,{0;1;2.5;3.5;4.5},{"н/a";"2";"3";"4";"5"}), "")</f>
        <v/>
      </c>
      <c r="H93" s="27" t="str">
        <f>IF(Ведомость!H10&gt;1, LOOKUP(Ведомость!H17,{0;1;2.5;3.5;4.5},{"н/a";"2";"3";"4";"5"}), "")</f>
        <v/>
      </c>
      <c r="I93" s="27" t="str">
        <f>IF(Ведомость!I10&gt;1, LOOKUP(Ведомость!I17,{0;1;2.5;3.5;4.5},{"н/a";"2";"3";"4";"5"}), "")</f>
        <v/>
      </c>
      <c r="J93" s="27" t="str">
        <f>IF(Ведомость!J10&gt;1, LOOKUP(Ведомость!J17,{0;1;2.5;3.5;4.5},{"н/a";"2";"3";"4";"5"}), "")</f>
        <v/>
      </c>
      <c r="K93" s="27" t="str">
        <f>IF(Ведомость!K10&gt;1, LOOKUP(Ведомость!K17,{0;1;2.5;3.5;4.5},{"н/a";"2";"3";"4";"5"}), "")</f>
        <v/>
      </c>
      <c r="L93" s="27" t="str">
        <f>IF(Ведомость!L10&gt;1, LOOKUP(Ведомость!L17,{0;1;2.5;3.5;4.5},{"н/a";"2";"3";"4";"5"}), "")</f>
        <v/>
      </c>
      <c r="M93" s="27" t="str">
        <f>IF(Ведомость!M10&gt;1, LOOKUP(Ведомость!M17,{0;1;2.5;3.5;4.5},{"н/a";"2";"3";"4";"5"}), "")</f>
        <v/>
      </c>
      <c r="N93" s="27" t="str">
        <f>IF(Ведомость!N10&gt;1, LOOKUP(Ведомость!N17,{0;1;2.5;3.5;4.5},{"н/a";"2";"3";"4";"5"}), "")</f>
        <v/>
      </c>
      <c r="O93" s="27" t="str">
        <f>IF(Ведомость!O10&gt;1, LOOKUP(Ведомость!O17,{0;1;2.5;3.5;4.5},{"н/a";"2";"3";"4";"5"}), "")</f>
        <v/>
      </c>
      <c r="P93" s="27" t="str">
        <f>IF(Ведомость!P10&gt;1, LOOKUP(Ведомость!P17,{0;1;2.5;3.5;4.5},{"н/a";"2";"3";"4";"5"}), "")</f>
        <v/>
      </c>
      <c r="Q93" s="27" t="str">
        <f>IF(Ведомость!Q10&gt;1, LOOKUP(Ведомость!Q17,{0;1;2.5;3.5;4.5},{"н/a";"2";"3";"4";"5"}), "")</f>
        <v/>
      </c>
      <c r="R93" s="8">
        <f>Ведомость!R17</f>
        <v>0</v>
      </c>
      <c r="S93" s="9">
        <f>Ведомость!S17</f>
        <v>0</v>
      </c>
    </row>
    <row r="95" spans="1:19" x14ac:dyDescent="0.25">
      <c r="B95" s="7" t="s">
        <v>17</v>
      </c>
      <c r="C95" s="164"/>
      <c r="D95" s="164"/>
      <c r="E95" s="164"/>
      <c r="F95" s="164"/>
      <c r="G95" s="164"/>
      <c r="H95" s="164"/>
      <c r="I95" s="165">
        <f>Ведомость!$C$7</f>
        <v>0</v>
      </c>
      <c r="J95" s="165"/>
      <c r="K95" s="165"/>
      <c r="L95" s="165"/>
      <c r="M95" s="165"/>
      <c r="N95" s="165"/>
      <c r="O95" s="165"/>
      <c r="P95" s="165"/>
      <c r="Q95" s="165"/>
    </row>
    <row r="97" spans="1:19" x14ac:dyDescent="0.25">
      <c r="B97" s="7" t="s">
        <v>42</v>
      </c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</row>
    <row r="98" spans="1:19" x14ac:dyDescent="0.25">
      <c r="B98" s="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9" x14ac:dyDescent="0.25">
      <c r="A99" s="32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2"/>
      <c r="S99" s="32"/>
    </row>
    <row r="100" spans="1:19" ht="15.75" x14ac:dyDescent="0.25">
      <c r="A100" s="147" t="str">
        <f>Ведомость!A1</f>
        <v>ГБПОУ Бологовский колледж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</row>
    <row r="101" spans="1:19" ht="15.75" x14ac:dyDescent="0.25">
      <c r="A101" s="148" t="s">
        <v>0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</row>
    <row r="102" spans="1:19" ht="15.75" x14ac:dyDescent="0.25">
      <c r="A102" s="148" t="s">
        <v>1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</row>
    <row r="103" spans="1:19" x14ac:dyDescent="0.25">
      <c r="A103" s="6"/>
      <c r="B103" s="6" t="s">
        <v>2</v>
      </c>
      <c r="C103" s="149">
        <f>Ведомость!$C$5</f>
        <v>0</v>
      </c>
      <c r="D103" s="149"/>
      <c r="E103" s="149"/>
      <c r="F103" s="1"/>
      <c r="G103" s="150" t="s">
        <v>3</v>
      </c>
      <c r="H103" s="150"/>
      <c r="I103" s="150"/>
      <c r="J103" s="149">
        <f>Ведомость!$J$5</f>
        <v>0</v>
      </c>
      <c r="K103" s="149"/>
      <c r="L103" s="149"/>
      <c r="M103" s="149"/>
      <c r="P103" s="163" t="s">
        <v>4</v>
      </c>
      <c r="Q103" s="163"/>
      <c r="R103" s="25">
        <f>Ведомость!$R$5</f>
        <v>0</v>
      </c>
    </row>
    <row r="104" spans="1:19" ht="15.75" thickBot="1" x14ac:dyDescent="0.3"/>
    <row r="105" spans="1:19" ht="15.75" thickBot="1" x14ac:dyDescent="0.3">
      <c r="A105" s="153" t="s">
        <v>18</v>
      </c>
      <c r="B105" s="170" t="s">
        <v>19</v>
      </c>
      <c r="C105" s="173" t="s">
        <v>20</v>
      </c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5"/>
      <c r="R105" s="173" t="s">
        <v>21</v>
      </c>
      <c r="S105" s="176"/>
    </row>
    <row r="106" spans="1:19" ht="15" customHeight="1" x14ac:dyDescent="0.25">
      <c r="A106" s="154"/>
      <c r="B106" s="171"/>
      <c r="C106" s="151" t="str">
        <f>IF(Ведомость!$B18&gt;1, Ведомость!C10, "")</f>
        <v/>
      </c>
      <c r="D106" s="151" t="str">
        <f>IF(Ведомость!$B18&gt;1, Ведомость!D10, "")</f>
        <v/>
      </c>
      <c r="E106" s="151" t="str">
        <f>IF(Ведомость!$B18&gt;1, Ведомость!E10, "")</f>
        <v/>
      </c>
      <c r="F106" s="151" t="str">
        <f>IF(Ведомость!$B18&gt;1, Ведомость!F10, "")</f>
        <v/>
      </c>
      <c r="G106" s="151" t="str">
        <f>IF(Ведомость!$B18&gt;1, Ведомость!G10, "")</f>
        <v/>
      </c>
      <c r="H106" s="151" t="str">
        <f>IF(Ведомость!$B18&gt;1, Ведомость!H10, "")</f>
        <v/>
      </c>
      <c r="I106" s="151" t="str">
        <f>IF(Ведомость!$B18&gt;1, Ведомость!I10, "")</f>
        <v/>
      </c>
      <c r="J106" s="151" t="str">
        <f>IF(Ведомость!$B18&gt;1, Ведомость!J10, "")</f>
        <v/>
      </c>
      <c r="K106" s="151" t="str">
        <f>IF(Ведомость!$B18&gt;1, Ведомость!K10, "")</f>
        <v/>
      </c>
      <c r="L106" s="151" t="str">
        <f>IF(Ведомость!$B18&gt;1, Ведомость!L10, "")</f>
        <v/>
      </c>
      <c r="M106" s="151" t="str">
        <f>IF(Ведомость!$B18&gt;1, Ведомость!M10, "")</f>
        <v/>
      </c>
      <c r="N106" s="151" t="str">
        <f>IF(Ведомость!$B18&gt;1, Ведомость!N10, "")</f>
        <v/>
      </c>
      <c r="O106" s="151" t="str">
        <f>IF(Ведомость!$B18&gt;1, Ведомость!O10, "")</f>
        <v/>
      </c>
      <c r="P106" s="151" t="str">
        <f>IF(Ведомость!$B18&gt;1, Ведомость!P10, "")</f>
        <v/>
      </c>
      <c r="Q106" s="151" t="str">
        <f>IF(Ведомость!$B18&gt;1, Ведомость!Q10, "")</f>
        <v/>
      </c>
      <c r="R106" s="177" t="s">
        <v>22</v>
      </c>
      <c r="S106" s="179" t="s">
        <v>24</v>
      </c>
    </row>
    <row r="107" spans="1:19" ht="61.5" customHeight="1" thickBot="1" x14ac:dyDescent="0.3">
      <c r="A107" s="155"/>
      <c r="B107" s="17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78"/>
      <c r="S107" s="180"/>
    </row>
    <row r="108" spans="1:19" ht="15.75" thickBot="1" x14ac:dyDescent="0.3">
      <c r="A108" s="26">
        <f>Ведомость!A18</f>
        <v>7</v>
      </c>
      <c r="B108" s="28" t="str">
        <f>IF(Ведомость!B18&gt;1, Ведомость!B18, "")</f>
        <v/>
      </c>
      <c r="C108" s="27" t="str">
        <f>IF(Ведомость!C10&gt;1, LOOKUP(Ведомость!C18,{0;1;2.5;3.5;4.5},{"н/a";"2";"3";"4";"5"}), "")</f>
        <v/>
      </c>
      <c r="D108" s="27" t="str">
        <f>IF(Ведомость!D10&gt;1, LOOKUP(Ведомость!D18,{0;1;2.5;3.5;4.5},{"н/a";"2";"3";"4";"5"}), "")</f>
        <v/>
      </c>
      <c r="E108" s="27" t="str">
        <f>IF(Ведомость!E10&gt;1, LOOKUP(Ведомость!E18,{0;1;2.5;3.5;4.5},{"н/a";"2";"3";"4";"5"}), "")</f>
        <v/>
      </c>
      <c r="F108" s="27" t="str">
        <f>IF(Ведомость!F10&gt;1, LOOKUP(Ведомость!F18,{0;1;2.5;3.5;4.5},{"н/a";"2";"3";"4";"5"}), "")</f>
        <v/>
      </c>
      <c r="G108" s="27" t="str">
        <f>IF(Ведомость!G10&gt;1, LOOKUP(Ведомость!G18,{0;1;2.5;3.5;4.5},{"н/a";"2";"3";"4";"5"}), "")</f>
        <v/>
      </c>
      <c r="H108" s="27" t="str">
        <f>IF(Ведомость!H10&gt;1, LOOKUP(Ведомость!H18,{0;1;2.5;3.5;4.5},{"н/a";"2";"3";"4";"5"}), "")</f>
        <v/>
      </c>
      <c r="I108" s="27" t="str">
        <f>IF(Ведомость!I10&gt;1, LOOKUP(Ведомость!I18,{0;1;2.5;3.5;4.5},{"н/a";"2";"3";"4";"5"}), "")</f>
        <v/>
      </c>
      <c r="J108" s="27" t="str">
        <f>IF(Ведомость!J10&gt;1, LOOKUP(Ведомость!J18,{0;1;2.5;3.5;4.5},{"н/a";"2";"3";"4";"5"}), "")</f>
        <v/>
      </c>
      <c r="K108" s="27" t="str">
        <f>IF(Ведомость!K10&gt;1, LOOKUP(Ведомость!K18,{0;1;2.5;3.5;4.5},{"н/a";"2";"3";"4";"5"}), "")</f>
        <v/>
      </c>
      <c r="L108" s="27" t="str">
        <f>IF(Ведомость!L10&gt;1, LOOKUP(Ведомость!L18,{0;1;2.5;3.5;4.5},{"н/a";"2";"3";"4";"5"}), "")</f>
        <v/>
      </c>
      <c r="M108" s="27" t="str">
        <f>IF(Ведомость!M10&gt;1, LOOKUP(Ведомость!M18,{0;1;2.5;3.5;4.5},{"н/a";"2";"3";"4";"5"}), "")</f>
        <v/>
      </c>
      <c r="N108" s="27" t="str">
        <f>IF(Ведомость!N10&gt;1, LOOKUP(Ведомость!N18,{0;1;2.5;3.5;4.5},{"н/a";"2";"3";"4";"5"}), "")</f>
        <v/>
      </c>
      <c r="O108" s="27" t="str">
        <f>IF(Ведомость!O10&gt;1, LOOKUP(Ведомость!O18,{0;1;2.5;3.5;4.5},{"н/a";"2";"3";"4";"5"}), "")</f>
        <v/>
      </c>
      <c r="P108" s="27" t="str">
        <f>IF(Ведомость!P10&gt;1, LOOKUP(Ведомость!P18,{0;1;2.5;3.5;4.5},{"н/a";"2";"3";"4";"5"}), "")</f>
        <v/>
      </c>
      <c r="Q108" s="27" t="str">
        <f>IF(Ведомость!Q10&gt;1, LOOKUP(Ведомость!Q18,{0;1;2.5;3.5;4.5},{"н/a";"2";"3";"4";"5"}), "")</f>
        <v/>
      </c>
      <c r="R108" s="8">
        <f>Ведомость!R18</f>
        <v>0</v>
      </c>
      <c r="S108" s="9">
        <f>Ведомость!S18</f>
        <v>0</v>
      </c>
    </row>
    <row r="110" spans="1:19" x14ac:dyDescent="0.25">
      <c r="B110" s="7" t="s">
        <v>17</v>
      </c>
      <c r="C110" s="164"/>
      <c r="D110" s="164"/>
      <c r="E110" s="164"/>
      <c r="F110" s="164"/>
      <c r="G110" s="164"/>
      <c r="H110" s="164"/>
      <c r="I110" s="165">
        <f>Ведомость!$C$7</f>
        <v>0</v>
      </c>
      <c r="J110" s="165"/>
      <c r="K110" s="165"/>
      <c r="L110" s="165"/>
      <c r="M110" s="165"/>
      <c r="N110" s="165"/>
      <c r="O110" s="165"/>
      <c r="P110" s="165"/>
      <c r="Q110" s="165"/>
    </row>
    <row r="112" spans="1:19" x14ac:dyDescent="0.25">
      <c r="B112" s="7" t="s">
        <v>42</v>
      </c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</row>
    <row r="114" spans="1:19" x14ac:dyDescent="0.25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2"/>
      <c r="S114" s="32"/>
    </row>
    <row r="117" spans="1:19" ht="15.75" x14ac:dyDescent="0.25">
      <c r="A117" s="147" t="str">
        <f>Ведомость!A1</f>
        <v>ГБПОУ Бологовский колледж</v>
      </c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</row>
    <row r="118" spans="1:19" ht="15.75" x14ac:dyDescent="0.25">
      <c r="A118" s="148" t="s">
        <v>0</v>
      </c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</row>
    <row r="119" spans="1:19" ht="15.75" x14ac:dyDescent="0.25">
      <c r="A119" s="148" t="s">
        <v>1</v>
      </c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</row>
    <row r="120" spans="1:19" x14ac:dyDescent="0.25">
      <c r="A120" s="6"/>
      <c r="B120" s="6" t="s">
        <v>2</v>
      </c>
      <c r="C120" s="149">
        <f>Ведомость!$C$5</f>
        <v>0</v>
      </c>
      <c r="D120" s="149"/>
      <c r="E120" s="149"/>
      <c r="F120" s="1"/>
      <c r="G120" s="150" t="s">
        <v>3</v>
      </c>
      <c r="H120" s="150"/>
      <c r="I120" s="150"/>
      <c r="J120" s="149">
        <f>Ведомость!$J$5</f>
        <v>0</v>
      </c>
      <c r="K120" s="149"/>
      <c r="L120" s="149"/>
      <c r="M120" s="149"/>
      <c r="P120" s="163" t="s">
        <v>4</v>
      </c>
      <c r="Q120" s="163"/>
      <c r="R120" s="25">
        <f>Ведомость!$R$5</f>
        <v>0</v>
      </c>
    </row>
    <row r="121" spans="1:19" ht="15.75" thickBot="1" x14ac:dyDescent="0.3"/>
    <row r="122" spans="1:19" ht="15.75" thickBot="1" x14ac:dyDescent="0.3">
      <c r="A122" s="153" t="s">
        <v>18</v>
      </c>
      <c r="B122" s="170" t="s">
        <v>19</v>
      </c>
      <c r="C122" s="173" t="s">
        <v>20</v>
      </c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5"/>
      <c r="R122" s="173" t="s">
        <v>21</v>
      </c>
      <c r="S122" s="176"/>
    </row>
    <row r="123" spans="1:19" ht="15" customHeight="1" x14ac:dyDescent="0.25">
      <c r="A123" s="154"/>
      <c r="B123" s="171"/>
      <c r="C123" s="151" t="str">
        <f>IF(Ведомость!$B19&gt;1, Ведомость!C10, "")</f>
        <v/>
      </c>
      <c r="D123" s="151" t="str">
        <f>IF(Ведомость!$B19&gt;1, Ведомость!D10, "")</f>
        <v/>
      </c>
      <c r="E123" s="151" t="str">
        <f>IF(Ведомость!$B19&gt;1, Ведомость!E10, "")</f>
        <v/>
      </c>
      <c r="F123" s="151" t="str">
        <f>IF(Ведомость!$B19&gt;1, Ведомость!F10, "")</f>
        <v/>
      </c>
      <c r="G123" s="151" t="str">
        <f>IF(Ведомость!$B19&gt;1, Ведомость!G10, "")</f>
        <v/>
      </c>
      <c r="H123" s="151" t="str">
        <f>IF(Ведомость!$B19&gt;1, Ведомость!H10, "")</f>
        <v/>
      </c>
      <c r="I123" s="151" t="str">
        <f>IF(Ведомость!$B19&gt;1, Ведомость!I10, "")</f>
        <v/>
      </c>
      <c r="J123" s="151" t="str">
        <f>IF(Ведомость!$B19&gt;1, Ведомость!J10, "")</f>
        <v/>
      </c>
      <c r="K123" s="151" t="str">
        <f>IF(Ведомость!$B19&gt;1, Ведомость!K10, "")</f>
        <v/>
      </c>
      <c r="L123" s="151" t="str">
        <f>IF(Ведомость!$B19&gt;1, Ведомость!L10, "")</f>
        <v/>
      </c>
      <c r="M123" s="151" t="str">
        <f>IF(Ведомость!$B19&gt;1, Ведомость!M10, "")</f>
        <v/>
      </c>
      <c r="N123" s="151" t="str">
        <f>IF(Ведомость!$B19&gt;1, Ведомость!N10, "")</f>
        <v/>
      </c>
      <c r="O123" s="151" t="str">
        <f>IF(Ведомость!$B19&gt;1, Ведомость!O10, "")</f>
        <v/>
      </c>
      <c r="P123" s="151" t="str">
        <f>IF(Ведомость!$B19&gt;1, Ведомость!P10, "")</f>
        <v/>
      </c>
      <c r="Q123" s="151" t="str">
        <f>IF(Ведомость!$B19&gt;1, Ведомость!Q10, "")</f>
        <v/>
      </c>
      <c r="R123" s="177" t="s">
        <v>22</v>
      </c>
      <c r="S123" s="179" t="s">
        <v>24</v>
      </c>
    </row>
    <row r="124" spans="1:19" ht="61.5" customHeight="1" thickBot="1" x14ac:dyDescent="0.3">
      <c r="A124" s="155"/>
      <c r="B124" s="17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78"/>
      <c r="S124" s="180"/>
    </row>
    <row r="125" spans="1:19" ht="15.75" thickBot="1" x14ac:dyDescent="0.3">
      <c r="A125" s="26">
        <f>Ведомость!A19</f>
        <v>8</v>
      </c>
      <c r="B125" s="37" t="str">
        <f>IF(Ведомость!B19&gt;1, Ведомость!B19, "")</f>
        <v/>
      </c>
      <c r="C125" s="69" t="str">
        <f>IF(Ведомость!C10&gt;1, LOOKUP(Ведомость!C19,{0;1;2.5;3.5;4.5},{"н/a";"2";"3";"4";"5"}), "")</f>
        <v/>
      </c>
      <c r="D125" s="70" t="str">
        <f>IF(Ведомость!D10&gt;1, LOOKUP(Ведомость!D19,{0;1;2.5;3.5;4.5},{"н/a";"2";"3";"4";"5"}), "")</f>
        <v/>
      </c>
      <c r="E125" s="70" t="str">
        <f>IF(Ведомость!E10&gt;1, LOOKUP(Ведомость!E19,{0;1;2.5;3.5;4.5},{"н/a";"2";"3";"4";"5"}), "")</f>
        <v/>
      </c>
      <c r="F125" s="70" t="str">
        <f>IF(Ведомость!F10&gt;1, LOOKUP(Ведомость!F19,{0;1;2.5;3.5;4.5},{"н/a";"2";"3";"4";"5"}), "")</f>
        <v/>
      </c>
      <c r="G125" s="70" t="str">
        <f>IF(Ведомость!G10&gt;1, LOOKUP(Ведомость!G19,{0;1;2.5;3.5;4.5},{"н/a";"2";"3";"4";"5"}), "")</f>
        <v/>
      </c>
      <c r="H125" s="70" t="str">
        <f>IF(Ведомость!H10&gt;1, LOOKUP(Ведомость!H19,{0;1;2.5;3.5;4.5},{"н/a";"2";"3";"4";"5"}), "")</f>
        <v/>
      </c>
      <c r="I125" s="70" t="str">
        <f>IF(Ведомость!I10&gt;1, LOOKUP(Ведомость!I19,{0;1;2.5;3.5;4.5},{"н/a";"2";"3";"4";"5"}), "")</f>
        <v/>
      </c>
      <c r="J125" s="70" t="str">
        <f>IF(Ведомость!J10&gt;1, LOOKUP(Ведомость!J19,{0;1;2.5;3.5;4.5},{"н/a";"2";"3";"4";"5"}), "")</f>
        <v/>
      </c>
      <c r="K125" s="70" t="str">
        <f>IF(Ведомость!K10&gt;1, LOOKUP(Ведомость!K19,{0;1;2.5;3.5;4.5},{"н/a";"2";"3";"4";"5"}), "")</f>
        <v/>
      </c>
      <c r="L125" s="70" t="str">
        <f>IF(Ведомость!L10&gt;1, LOOKUP(Ведомость!L19,{0;1;2.5;3.5;4.5},{"н/a";"2";"3";"4";"5"}), "")</f>
        <v/>
      </c>
      <c r="M125" s="70" t="str">
        <f>IF(Ведомость!M10&gt;1, LOOKUP(Ведомость!M19,{0;1;2.5;3.5;4.5},{"н/a";"2";"3";"4";"5"}), "")</f>
        <v/>
      </c>
      <c r="N125" s="70" t="str">
        <f>IF(Ведомость!N10&gt;1, LOOKUP(Ведомость!N19,{0;1;2.5;3.5;4.5},{"н/a";"2";"3";"4";"5"}), "")</f>
        <v/>
      </c>
      <c r="O125" s="70" t="str">
        <f>IF(Ведомость!O10&gt;1, LOOKUP(Ведомость!O19,{0;1;2.5;3.5;4.5},{"н/a";"2";"3";"4";"5"}), "")</f>
        <v/>
      </c>
      <c r="P125" s="70" t="str">
        <f>IF(Ведомость!P10&gt;1, LOOKUP(Ведомость!P19,{0;1;2.5;3.5;4.5},{"н/a";"2";"3";"4";"5"}), "")</f>
        <v/>
      </c>
      <c r="Q125" s="71" t="str">
        <f>IF(Ведомость!Q10&gt;1, LOOKUP(Ведомость!Q19,{0;1;2.5;3.5;4.5},{"н/a";"2";"3";"4";"5"}), "")</f>
        <v/>
      </c>
      <c r="R125" s="27">
        <f>Ведомость!R19</f>
        <v>0</v>
      </c>
      <c r="S125" s="9">
        <f>Ведомость!S19</f>
        <v>0</v>
      </c>
    </row>
    <row r="127" spans="1:19" x14ac:dyDescent="0.25">
      <c r="B127" s="7" t="s">
        <v>17</v>
      </c>
      <c r="C127" s="164"/>
      <c r="D127" s="164"/>
      <c r="E127" s="164"/>
      <c r="F127" s="164"/>
      <c r="G127" s="164"/>
      <c r="H127" s="164"/>
      <c r="I127" s="165">
        <f>Ведомость!$C$7</f>
        <v>0</v>
      </c>
      <c r="J127" s="165"/>
      <c r="K127" s="165"/>
      <c r="L127" s="165"/>
      <c r="M127" s="165"/>
      <c r="N127" s="165"/>
      <c r="O127" s="165"/>
      <c r="P127" s="165"/>
      <c r="Q127" s="165"/>
    </row>
    <row r="129" spans="1:19" x14ac:dyDescent="0.25">
      <c r="B129" s="7" t="s">
        <v>42</v>
      </c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</row>
    <row r="131" spans="1:19" x14ac:dyDescent="0.25">
      <c r="A131" s="32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2"/>
      <c r="S131" s="32"/>
    </row>
    <row r="134" spans="1:19" ht="15.75" x14ac:dyDescent="0.25">
      <c r="A134" s="147" t="str">
        <f>Ведомость!A1</f>
        <v>ГБПОУ Бологовский колледж</v>
      </c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</row>
    <row r="135" spans="1:19" ht="15.75" x14ac:dyDescent="0.25">
      <c r="A135" s="148" t="s">
        <v>0</v>
      </c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</row>
    <row r="136" spans="1:19" ht="15.75" x14ac:dyDescent="0.25">
      <c r="A136" s="148" t="s">
        <v>1</v>
      </c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</row>
    <row r="137" spans="1:19" x14ac:dyDescent="0.25">
      <c r="A137" s="6"/>
      <c r="B137" s="6" t="s">
        <v>2</v>
      </c>
      <c r="C137" s="149">
        <f>Ведомость!$C$5</f>
        <v>0</v>
      </c>
      <c r="D137" s="149"/>
      <c r="E137" s="149"/>
      <c r="F137" s="1"/>
      <c r="G137" s="150" t="s">
        <v>3</v>
      </c>
      <c r="H137" s="150"/>
      <c r="I137" s="150"/>
      <c r="J137" s="149">
        <f>Ведомость!$J$5</f>
        <v>0</v>
      </c>
      <c r="K137" s="149"/>
      <c r="L137" s="149"/>
      <c r="M137" s="149"/>
      <c r="P137" s="163" t="s">
        <v>4</v>
      </c>
      <c r="Q137" s="163"/>
      <c r="R137" s="25">
        <f>Ведомость!$R$5</f>
        <v>0</v>
      </c>
    </row>
    <row r="138" spans="1:19" ht="15.75" thickBot="1" x14ac:dyDescent="0.3"/>
    <row r="139" spans="1:19" ht="15.75" thickBot="1" x14ac:dyDescent="0.3">
      <c r="A139" s="181" t="s">
        <v>18</v>
      </c>
      <c r="B139" s="170" t="s">
        <v>19</v>
      </c>
      <c r="C139" s="173" t="s">
        <v>20</v>
      </c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5"/>
      <c r="R139" s="173" t="s">
        <v>21</v>
      </c>
      <c r="S139" s="176"/>
    </row>
    <row r="140" spans="1:19" ht="15" customHeight="1" x14ac:dyDescent="0.25">
      <c r="A140" s="182"/>
      <c r="B140" s="171"/>
      <c r="C140" s="151" t="str">
        <f>IF(Ведомость!$B20&gt;1, Ведомость!C10, "")</f>
        <v/>
      </c>
      <c r="D140" s="151" t="str">
        <f>IF(Ведомость!$B20&gt;1, Ведомость!D10, "")</f>
        <v/>
      </c>
      <c r="E140" s="151" t="str">
        <f>IF(Ведомость!$B20&gt;1, Ведомость!E10, "")</f>
        <v/>
      </c>
      <c r="F140" s="151" t="str">
        <f>IF(Ведомость!$B20&gt;1, Ведомость!F10, "")</f>
        <v/>
      </c>
      <c r="G140" s="151" t="str">
        <f>IF(Ведомость!$B20&gt;1, Ведомость!G10, "")</f>
        <v/>
      </c>
      <c r="H140" s="151" t="str">
        <f>IF(Ведомость!$B20&gt;1, Ведомость!H10, "")</f>
        <v/>
      </c>
      <c r="I140" s="151" t="str">
        <f>IF(Ведомость!$B20&gt;1, Ведомость!I10, "")</f>
        <v/>
      </c>
      <c r="J140" s="151" t="str">
        <f>IF(Ведомость!$B20&gt;1, Ведомость!J10, "")</f>
        <v/>
      </c>
      <c r="K140" s="151" t="str">
        <f>IF(Ведомость!$B20&gt;1, Ведомость!K10, "")</f>
        <v/>
      </c>
      <c r="L140" s="151" t="str">
        <f>IF(Ведомость!$B20&gt;1, Ведомость!L10, "")</f>
        <v/>
      </c>
      <c r="M140" s="151" t="str">
        <f>IF(Ведомость!$B20&gt;1, Ведомость!M10, "")</f>
        <v/>
      </c>
      <c r="N140" s="151" t="str">
        <f>IF(Ведомость!$B20&gt;1, Ведомость!N10, "")</f>
        <v/>
      </c>
      <c r="O140" s="151" t="str">
        <f>IF(Ведомость!$B20&gt;1, Ведомость!O10, "")</f>
        <v/>
      </c>
      <c r="P140" s="151" t="str">
        <f>IF(Ведомость!$B20&gt;1, Ведомость!P10, "")</f>
        <v/>
      </c>
      <c r="Q140" s="151" t="str">
        <f>IF(Ведомость!$B20&gt;1, Ведомость!Q10, "")</f>
        <v/>
      </c>
      <c r="R140" s="177" t="s">
        <v>22</v>
      </c>
      <c r="S140" s="179" t="s">
        <v>24</v>
      </c>
    </row>
    <row r="141" spans="1:19" ht="60.75" customHeight="1" thickBot="1" x14ac:dyDescent="0.3">
      <c r="A141" s="183"/>
      <c r="B141" s="17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78"/>
      <c r="S141" s="180"/>
    </row>
    <row r="142" spans="1:19" ht="15.75" thickBot="1" x14ac:dyDescent="0.3">
      <c r="A142" s="15">
        <f>Ведомость!A20</f>
        <v>9</v>
      </c>
      <c r="B142" s="37" t="str">
        <f>IF(Ведомость!B20&gt;1, Ведомость!B20, "")</f>
        <v/>
      </c>
      <c r="C142" s="69" t="str">
        <f>IF(Ведомость!C10&gt;1, LOOKUP(Ведомость!C20,{0;1;2.5;3.5;4.5},{"н/a";"2";"3";"4";"5"}), "")</f>
        <v/>
      </c>
      <c r="D142" s="70" t="str">
        <f>IF(Ведомость!D10&gt;1, LOOKUP(Ведомость!D20,{0;1;2.5;3.5;4.5},{"н/a";"2";"3";"4";"5"}), "")</f>
        <v/>
      </c>
      <c r="E142" s="70" t="str">
        <f>IF(Ведомость!E10&gt;1, LOOKUP(Ведомость!E20,{0;1;2.5;3.5;4.5},{"н/a";"2";"3";"4";"5"}), "")</f>
        <v/>
      </c>
      <c r="F142" s="70" t="str">
        <f>IF(Ведомость!F10&gt;1, LOOKUP(Ведомость!F20,{0;1;2.5;3.5;4.5},{"н/a";"2";"3";"4";"5"}), "")</f>
        <v/>
      </c>
      <c r="G142" s="70" t="str">
        <f>IF(Ведомость!G10&gt;1, LOOKUP(Ведомость!G20,{0;1;2.5;3.5;4.5},{"н/a";"2";"3";"4";"5"}), "")</f>
        <v/>
      </c>
      <c r="H142" s="70" t="str">
        <f>IF(Ведомость!H10&gt;1, LOOKUP(Ведомость!H20,{0;1;2.5;3.5;4.5},{"н/a";"2";"3";"4";"5"}), "")</f>
        <v/>
      </c>
      <c r="I142" s="70" t="str">
        <f>IF(Ведомость!I10&gt;1, LOOKUP(Ведомость!I20,{0;1;2.5;3.5;4.5},{"н/a";"2";"3";"4";"5"}), "")</f>
        <v/>
      </c>
      <c r="J142" s="70" t="str">
        <f>IF(Ведомость!J10&gt;1, LOOKUP(Ведомость!J20,{0;1;2.5;3.5;4.5},{"н/a";"2";"3";"4";"5"}), "")</f>
        <v/>
      </c>
      <c r="K142" s="70" t="str">
        <f>IF(Ведомость!K10&gt;1, LOOKUP(Ведомость!K20,{0;1;2.5;3.5;4.5},{"н/a";"2";"3";"4";"5"}), "")</f>
        <v/>
      </c>
      <c r="L142" s="70" t="str">
        <f>IF(Ведомость!L10&gt;1, LOOKUP(Ведомость!L20,{0;1;2.5;3.5;4.5},{"н/a";"2";"3";"4";"5"}), "")</f>
        <v/>
      </c>
      <c r="M142" s="70" t="str">
        <f>IF(Ведомость!M10&gt;1, LOOKUP(Ведомость!M20,{0;1;2.5;3.5;4.5},{"н/a";"2";"3";"4";"5"}), "")</f>
        <v/>
      </c>
      <c r="N142" s="70" t="str">
        <f>IF(Ведомость!N10&gt;1, LOOKUP(Ведомость!N20,{0;1;2.5;3.5;4.5},{"н/a";"2";"3";"4";"5"}), "")</f>
        <v/>
      </c>
      <c r="O142" s="70" t="str">
        <f>IF(Ведомость!O10&gt;1, LOOKUP(Ведомость!O20,{0;1;2.5;3.5;4.5},{"н/a";"2";"3";"4";"5"}), "")</f>
        <v/>
      </c>
      <c r="P142" s="70" t="str">
        <f>IF(Ведомость!P10&gt;1, LOOKUP(Ведомость!P20,{0;1;2.5;3.5;4.5},{"н/a";"2";"3";"4";"5"}), "")</f>
        <v/>
      </c>
      <c r="Q142" s="71" t="str">
        <f>IF(Ведомость!Q10&gt;1, LOOKUP(Ведомость!Q20,{0;1;2.5;3.5;4.5},{"н/a";"2";"3";"4";"5"}), "")</f>
        <v/>
      </c>
      <c r="R142" s="27">
        <f>Ведомость!R20</f>
        <v>0</v>
      </c>
      <c r="S142" s="9">
        <f>Ведомость!S20</f>
        <v>0</v>
      </c>
    </row>
    <row r="144" spans="1:19" x14ac:dyDescent="0.25">
      <c r="B144" s="7" t="s">
        <v>17</v>
      </c>
      <c r="C144" s="164"/>
      <c r="D144" s="164"/>
      <c r="E144" s="164"/>
      <c r="F144" s="164"/>
      <c r="G144" s="164"/>
      <c r="H144" s="164"/>
      <c r="I144" s="165">
        <f>Ведомость!$C$7</f>
        <v>0</v>
      </c>
      <c r="J144" s="165"/>
      <c r="K144" s="165"/>
      <c r="L144" s="165"/>
      <c r="M144" s="165"/>
      <c r="N144" s="165"/>
      <c r="O144" s="165"/>
      <c r="P144" s="165"/>
      <c r="Q144" s="165"/>
    </row>
    <row r="146" spans="1:19" x14ac:dyDescent="0.25">
      <c r="B146" s="7" t="s">
        <v>42</v>
      </c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</row>
    <row r="148" spans="1:19" x14ac:dyDescent="0.25">
      <c r="A148" s="32"/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2"/>
      <c r="S148" s="32"/>
    </row>
    <row r="149" spans="1:19" ht="15.75" x14ac:dyDescent="0.25">
      <c r="A149" s="147" t="str">
        <f>Ведомость!A1</f>
        <v>ГБПОУ Бологовский колледж</v>
      </c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</row>
    <row r="150" spans="1:19" ht="15.75" x14ac:dyDescent="0.25">
      <c r="A150" s="148" t="s">
        <v>0</v>
      </c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</row>
    <row r="151" spans="1:19" ht="15.75" x14ac:dyDescent="0.25">
      <c r="A151" s="148" t="s">
        <v>1</v>
      </c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</row>
    <row r="152" spans="1:19" x14ac:dyDescent="0.25">
      <c r="A152" s="6"/>
      <c r="B152" s="6" t="s">
        <v>2</v>
      </c>
      <c r="C152" s="149">
        <f>Ведомость!$C$5</f>
        <v>0</v>
      </c>
      <c r="D152" s="149"/>
      <c r="E152" s="149"/>
      <c r="F152" s="1"/>
      <c r="G152" s="150" t="s">
        <v>3</v>
      </c>
      <c r="H152" s="150"/>
      <c r="I152" s="150"/>
      <c r="J152" s="149">
        <f>Ведомость!$J$5</f>
        <v>0</v>
      </c>
      <c r="K152" s="149"/>
      <c r="L152" s="149"/>
      <c r="M152" s="149"/>
      <c r="P152" s="163" t="s">
        <v>4</v>
      </c>
      <c r="Q152" s="163"/>
      <c r="R152" s="25">
        <f>Ведомость!$R$5</f>
        <v>0</v>
      </c>
    </row>
    <row r="153" spans="1:19" ht="15.75" thickBot="1" x14ac:dyDescent="0.3"/>
    <row r="154" spans="1:19" ht="15.75" thickBot="1" x14ac:dyDescent="0.3">
      <c r="A154" s="153" t="s">
        <v>18</v>
      </c>
      <c r="B154" s="170" t="s">
        <v>19</v>
      </c>
      <c r="C154" s="173" t="s">
        <v>20</v>
      </c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5"/>
      <c r="R154" s="173" t="s">
        <v>21</v>
      </c>
      <c r="S154" s="176"/>
    </row>
    <row r="155" spans="1:19" ht="15" customHeight="1" x14ac:dyDescent="0.25">
      <c r="A155" s="154"/>
      <c r="B155" s="171"/>
      <c r="C155" s="151" t="str">
        <f>IF(Ведомость!$B21&gt;1, Ведомость!C10, "")</f>
        <v/>
      </c>
      <c r="D155" s="151" t="str">
        <f>IF(Ведомость!$B21&gt;1, Ведомость!D10, "")</f>
        <v/>
      </c>
      <c r="E155" s="151" t="str">
        <f>IF(Ведомость!$B21&gt;1, Ведомость!E10, "")</f>
        <v/>
      </c>
      <c r="F155" s="151" t="str">
        <f>IF(Ведомость!$B21&gt;1, Ведомость!F10, "")</f>
        <v/>
      </c>
      <c r="G155" s="151" t="str">
        <f>IF(Ведомость!$B21&gt;1, Ведомость!G10, "")</f>
        <v/>
      </c>
      <c r="H155" s="151" t="str">
        <f>IF(Ведомость!$B21&gt;1, Ведомость!H10, "")</f>
        <v/>
      </c>
      <c r="I155" s="151" t="str">
        <f>IF(Ведомость!$B21&gt;1, Ведомость!I10, "")</f>
        <v/>
      </c>
      <c r="J155" s="151" t="str">
        <f>IF(Ведомость!$B21&gt;1, Ведомость!J10, "")</f>
        <v/>
      </c>
      <c r="K155" s="151" t="str">
        <f>IF(Ведомость!$B21&gt;1, Ведомость!K10, "")</f>
        <v/>
      </c>
      <c r="L155" s="151" t="str">
        <f>IF(Ведомость!$B21&gt;1, Ведомость!L10, "")</f>
        <v/>
      </c>
      <c r="M155" s="151" t="str">
        <f>IF(Ведомость!$B21&gt;1, Ведомость!M10, "")</f>
        <v/>
      </c>
      <c r="N155" s="151" t="str">
        <f>IF(Ведомость!$B21&gt;1, Ведомость!N10, "")</f>
        <v/>
      </c>
      <c r="O155" s="151" t="str">
        <f>IF(Ведомость!$B21&gt;1, Ведомость!O10, "")</f>
        <v/>
      </c>
      <c r="P155" s="151" t="str">
        <f>IF(Ведомость!$B21&gt;1, Ведомость!P10, "")</f>
        <v/>
      </c>
      <c r="Q155" s="151" t="str">
        <f>IF(Ведомость!$B21&gt;1, Ведомость!Q10, "")</f>
        <v/>
      </c>
      <c r="R155" s="177" t="s">
        <v>22</v>
      </c>
      <c r="S155" s="179" t="s">
        <v>24</v>
      </c>
    </row>
    <row r="156" spans="1:19" ht="61.5" customHeight="1" thickBot="1" x14ac:dyDescent="0.3">
      <c r="A156" s="155"/>
      <c r="B156" s="17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78"/>
      <c r="S156" s="180"/>
    </row>
    <row r="157" spans="1:19" ht="15.75" thickBot="1" x14ac:dyDescent="0.3">
      <c r="A157" s="26">
        <f>Ведомость!A21</f>
        <v>10</v>
      </c>
      <c r="B157" s="13" t="str">
        <f>IF(Ведомость!B21&gt;1, Ведомость!B21, "")</f>
        <v/>
      </c>
      <c r="C157" s="27" t="str">
        <f>IF(Ведомость!C10&gt;1, LOOKUP(Ведомость!C21,{0;1;2.5;3.5;4.5},{"н/a";"2";"3";"4";"5"}), "")</f>
        <v/>
      </c>
      <c r="D157" s="27" t="str">
        <f>IF(Ведомость!D10&gt;1, LOOKUP(Ведомость!D21,{0;1;2.5;3.5;4.5},{"н/a";"2";"3";"4";"5"}), "")</f>
        <v/>
      </c>
      <c r="E157" s="27" t="str">
        <f>IF(Ведомость!E10&gt;1, LOOKUP(Ведомость!E21,{0;1;2.5;3.5;4.5},{"н/a";"2";"3";"4";"5"}), "")</f>
        <v/>
      </c>
      <c r="F157" s="27" t="str">
        <f>IF(Ведомость!F10&gt;1, LOOKUP(Ведомость!F21,{0;1;2.5;3.5;4.5},{"н/a";"2";"3";"4";"5"}), "")</f>
        <v/>
      </c>
      <c r="G157" s="27" t="str">
        <f>IF(Ведомость!G10&gt;1, LOOKUP(Ведомость!G21,{0;1;2.5;3.5;4.5},{"н/a";"2";"3";"4";"5"}), "")</f>
        <v/>
      </c>
      <c r="H157" s="27" t="str">
        <f>IF(Ведомость!H10&gt;1, LOOKUP(Ведомость!H21,{0;1;2.5;3.5;4.5},{"н/a";"2";"3";"4";"5"}), "")</f>
        <v/>
      </c>
      <c r="I157" s="27" t="str">
        <f>IF(Ведомость!I10&gt;1, LOOKUP(Ведомость!I21,{0;1;2.5;3.5;4.5},{"н/a";"2";"3";"4";"5"}), "")</f>
        <v/>
      </c>
      <c r="J157" s="27" t="str">
        <f>IF(Ведомость!J10&gt;1, LOOKUP(Ведомость!J21,{0;1;2.5;3.5;4.5},{"н/a";"2";"3";"4";"5"}), "")</f>
        <v/>
      </c>
      <c r="K157" s="27" t="str">
        <f>IF(Ведомость!K10&gt;1, LOOKUP(Ведомость!K21,{0;1;2.5;3.5;4.5},{"н/a";"2";"3";"4";"5"}), "")</f>
        <v/>
      </c>
      <c r="L157" s="27" t="str">
        <f>IF(Ведомость!L10&gt;1, LOOKUP(Ведомость!L21,{0;1;2.5;3.5;4.5},{"н/a";"2";"3";"4";"5"}), "")</f>
        <v/>
      </c>
      <c r="M157" s="27" t="str">
        <f>IF(Ведомость!M10&gt;1, LOOKUP(Ведомость!M21,{0;1;2.5;3.5;4.5},{"н/a";"2";"3";"4";"5"}), "")</f>
        <v/>
      </c>
      <c r="N157" s="27" t="str">
        <f>IF(Ведомость!N10&gt;1, LOOKUP(Ведомость!N21,{0;1;2.5;3.5;4.5},{"н/a";"2";"3";"4";"5"}), "")</f>
        <v/>
      </c>
      <c r="O157" s="27" t="str">
        <f>IF(Ведомость!O10&gt;1, LOOKUP(Ведомость!O21,{0;1;2.5;3.5;4.5},{"н/a";"2";"3";"4";"5"}), "")</f>
        <v/>
      </c>
      <c r="P157" s="27" t="str">
        <f>IF(Ведомость!P10&gt;1, LOOKUP(Ведомость!P21,{0;1;2.5;3.5;4.5},{"н/a";"2";"3";"4";"5"}), "")</f>
        <v/>
      </c>
      <c r="Q157" s="27" t="str">
        <f>IF(Ведомость!Q10&gt;1, LOOKUP(Ведомость!Q21,{0;1;2.5;3.5;4.5},{"н/a";"2";"3";"4";"5"}), "")</f>
        <v/>
      </c>
      <c r="R157" s="8">
        <f>Ведомость!R21</f>
        <v>0</v>
      </c>
      <c r="S157" s="9">
        <f>Ведомость!S21</f>
        <v>0</v>
      </c>
    </row>
    <row r="159" spans="1:19" x14ac:dyDescent="0.25">
      <c r="B159" s="7" t="s">
        <v>17</v>
      </c>
      <c r="C159" s="164"/>
      <c r="D159" s="164"/>
      <c r="E159" s="164"/>
      <c r="F159" s="164"/>
      <c r="G159" s="164"/>
      <c r="H159" s="164"/>
      <c r="I159" s="165">
        <f>Ведомость!$C$7</f>
        <v>0</v>
      </c>
      <c r="J159" s="165"/>
      <c r="K159" s="165"/>
      <c r="L159" s="165"/>
      <c r="M159" s="165"/>
      <c r="N159" s="165"/>
      <c r="O159" s="165"/>
      <c r="P159" s="165"/>
      <c r="Q159" s="165"/>
    </row>
    <row r="161" spans="1:19" x14ac:dyDescent="0.25">
      <c r="B161" s="7" t="s">
        <v>42</v>
      </c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3" spans="1:19" x14ac:dyDescent="0.25">
      <c r="A163" s="32"/>
      <c r="B163" s="33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2"/>
      <c r="S163" s="32"/>
    </row>
    <row r="166" spans="1:19" ht="15.75" x14ac:dyDescent="0.25">
      <c r="A166" s="147" t="str">
        <f>Ведомость!A1</f>
        <v>ГБПОУ Бологовский колледж</v>
      </c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</row>
    <row r="167" spans="1:19" ht="15.75" x14ac:dyDescent="0.25">
      <c r="A167" s="148" t="s">
        <v>0</v>
      </c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</row>
    <row r="168" spans="1:19" ht="15.75" x14ac:dyDescent="0.25">
      <c r="A168" s="148" t="s">
        <v>1</v>
      </c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</row>
    <row r="169" spans="1:19" x14ac:dyDescent="0.25">
      <c r="A169" s="6"/>
      <c r="B169" s="6" t="s">
        <v>2</v>
      </c>
      <c r="C169" s="149">
        <f>Ведомость!$C$5</f>
        <v>0</v>
      </c>
      <c r="D169" s="149"/>
      <c r="E169" s="149"/>
      <c r="F169" s="1"/>
      <c r="G169" s="150" t="s">
        <v>3</v>
      </c>
      <c r="H169" s="150"/>
      <c r="I169" s="150"/>
      <c r="J169" s="149">
        <f>Ведомость!$J$5</f>
        <v>0</v>
      </c>
      <c r="K169" s="149"/>
      <c r="L169" s="149"/>
      <c r="M169" s="149"/>
      <c r="P169" s="163" t="s">
        <v>4</v>
      </c>
      <c r="Q169" s="163"/>
      <c r="R169" s="25">
        <f>Ведомость!$R$5</f>
        <v>0</v>
      </c>
    </row>
    <row r="170" spans="1:19" ht="15.75" thickBot="1" x14ac:dyDescent="0.3"/>
    <row r="171" spans="1:19" ht="15.75" thickBot="1" x14ac:dyDescent="0.3">
      <c r="A171" s="153" t="s">
        <v>18</v>
      </c>
      <c r="B171" s="170" t="s">
        <v>19</v>
      </c>
      <c r="C171" s="173" t="s">
        <v>20</v>
      </c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5"/>
      <c r="R171" s="173" t="s">
        <v>21</v>
      </c>
      <c r="S171" s="176"/>
    </row>
    <row r="172" spans="1:19" ht="15" customHeight="1" x14ac:dyDescent="0.25">
      <c r="A172" s="154"/>
      <c r="B172" s="171"/>
      <c r="C172" s="151" t="str">
        <f>IF(Ведомость!$B22&gt;1, Ведомость!C10, "")</f>
        <v/>
      </c>
      <c r="D172" s="151" t="str">
        <f>IF(Ведомость!$B22&gt;1, Ведомость!D10, "")</f>
        <v/>
      </c>
      <c r="E172" s="151" t="str">
        <f>IF(Ведомость!$B22&gt;1, Ведомость!E10, "")</f>
        <v/>
      </c>
      <c r="F172" s="151" t="str">
        <f>IF(Ведомость!$B22&gt;1, Ведомость!F10, "")</f>
        <v/>
      </c>
      <c r="G172" s="151" t="str">
        <f>IF(Ведомость!$B22&gt;1, Ведомость!G10, "")</f>
        <v/>
      </c>
      <c r="H172" s="151" t="str">
        <f>IF(Ведомость!$B22&gt;1, Ведомость!H10, "")</f>
        <v/>
      </c>
      <c r="I172" s="151" t="str">
        <f>IF(Ведомость!$B22&gt;1, Ведомость!I10, "")</f>
        <v/>
      </c>
      <c r="J172" s="151" t="str">
        <f>IF(Ведомость!$B22&gt;1, Ведомость!J10, "")</f>
        <v/>
      </c>
      <c r="K172" s="151" t="str">
        <f>IF(Ведомость!$B22&gt;1, Ведомость!K10, "")</f>
        <v/>
      </c>
      <c r="L172" s="151" t="str">
        <f>IF(Ведомость!$B22&gt;1, Ведомость!L10, "")</f>
        <v/>
      </c>
      <c r="M172" s="151" t="str">
        <f>IF(Ведомость!$B22&gt;1, Ведомость!M10, "")</f>
        <v/>
      </c>
      <c r="N172" s="151" t="str">
        <f>IF(Ведомость!$B22&gt;1, Ведомость!N10, "")</f>
        <v/>
      </c>
      <c r="O172" s="151" t="str">
        <f>IF(Ведомость!$B22&gt;1, Ведомость!O10, "")</f>
        <v/>
      </c>
      <c r="P172" s="151" t="str">
        <f>IF(Ведомость!$B22&gt;1, Ведомость!P10, "")</f>
        <v/>
      </c>
      <c r="Q172" s="151" t="str">
        <f>IF(Ведомость!$B22&gt;1, Ведомость!Q10, "")</f>
        <v/>
      </c>
      <c r="R172" s="177" t="s">
        <v>22</v>
      </c>
      <c r="S172" s="179" t="s">
        <v>24</v>
      </c>
    </row>
    <row r="173" spans="1:19" ht="61.5" customHeight="1" thickBot="1" x14ac:dyDescent="0.3">
      <c r="A173" s="155"/>
      <c r="B173" s="17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78"/>
      <c r="S173" s="180"/>
    </row>
    <row r="174" spans="1:19" ht="15.75" thickBot="1" x14ac:dyDescent="0.3">
      <c r="A174" s="26">
        <f>Ведомость!A22</f>
        <v>11</v>
      </c>
      <c r="B174" s="13">
        <f>Ведомость!B22</f>
        <v>0</v>
      </c>
      <c r="C174" s="27" t="str">
        <f>IF(Ведомость!C10&gt;1, LOOKUP(Ведомость!C22,{0;1;2.5;3.5;4.5},{"н/a";"2";"3";"4";"5"}), "")</f>
        <v/>
      </c>
      <c r="D174" s="27" t="str">
        <f>IF(Ведомость!D10&gt;1, LOOKUP(Ведомость!D22,{0;1;2.5;3.5;4.5},{"н/a";"2";"3";"4";"5"}), "")</f>
        <v/>
      </c>
      <c r="E174" s="27" t="str">
        <f>IF(Ведомость!E10&gt;1, LOOKUP(Ведомость!E22,{0;1;2.5;3.5;4.5},{"н/a";"2";"3";"4";"5"}), "")</f>
        <v/>
      </c>
      <c r="F174" s="27" t="str">
        <f>IF(Ведомость!F10&gt;1, LOOKUP(Ведомость!F22,{0;1;2.5;3.5;4.5},{"н/a";"2";"3";"4";"5"}), "")</f>
        <v/>
      </c>
      <c r="G174" s="27" t="str">
        <f>IF(Ведомость!G10&gt;1, LOOKUP(Ведомость!G22,{0;1;2.5;3.5;4.5},{"н/a";"2";"3";"4";"5"}), "")</f>
        <v/>
      </c>
      <c r="H174" s="27" t="str">
        <f>IF(Ведомость!H10&gt;1, LOOKUP(Ведомость!H22,{0;1;2.5;3.5;4.5},{"н/a";"2";"3";"4";"5"}), "")</f>
        <v/>
      </c>
      <c r="I174" s="27" t="str">
        <f>IF(Ведомость!I10&gt;1, LOOKUP(Ведомость!I22,{0;1;2.5;3.5;4.5},{"н/a";"2";"3";"4";"5"}), "")</f>
        <v/>
      </c>
      <c r="J174" s="27" t="str">
        <f>IF(Ведомость!J10&gt;1, LOOKUP(Ведомость!J22,{0;1;2.5;3.5;4.5},{"н/a";"2";"3";"4";"5"}), "")</f>
        <v/>
      </c>
      <c r="K174" s="27" t="str">
        <f>IF(Ведомость!K10&gt;1, LOOKUP(Ведомость!K22,{0;1;2.5;3.5;4.5},{"н/a";"2";"3";"4";"5"}), "")</f>
        <v/>
      </c>
      <c r="L174" s="27" t="str">
        <f>IF(Ведомость!L10&gt;1, LOOKUP(Ведомость!L22,{0;1;2.5;3.5;4.5},{"н/a";"2";"3";"4";"5"}), "")</f>
        <v/>
      </c>
      <c r="M174" s="27" t="str">
        <f>IF(Ведомость!M10&gt;1, LOOKUP(Ведомость!M22,{0;1;2.5;3.5;4.5},{"н/a";"2";"3";"4";"5"}), "")</f>
        <v/>
      </c>
      <c r="N174" s="27" t="str">
        <f>IF(Ведомость!N10&gt;1, LOOKUP(Ведомость!N22,{0;1;2.5;3.5;4.5},{"н/a";"2";"3";"4";"5"}), "")</f>
        <v/>
      </c>
      <c r="O174" s="27" t="str">
        <f>IF(Ведомость!O10&gt;1, LOOKUP(Ведомость!O22,{0;1;2.5;3.5;4.5},{"н/a";"2";"3";"4";"5"}), "")</f>
        <v/>
      </c>
      <c r="P174" s="27" t="str">
        <f>IF(Ведомость!P10&gt;1, LOOKUP(Ведомость!P22,{0;1;2.5;3.5;4.5},{"н/a";"2";"3";"4";"5"}), "")</f>
        <v/>
      </c>
      <c r="Q174" s="27" t="str">
        <f>IF(Ведомость!Q10&gt;1, LOOKUP(Ведомость!Q22,{0;1;2.5;3.5;4.5},{"н/a";"2";"3";"4";"5"}), "")</f>
        <v/>
      </c>
      <c r="R174" s="8">
        <f>Ведомость!R22</f>
        <v>0</v>
      </c>
      <c r="S174" s="9">
        <f>Ведомость!S22</f>
        <v>0</v>
      </c>
    </row>
    <row r="176" spans="1:19" x14ac:dyDescent="0.25">
      <c r="B176" s="7" t="s">
        <v>17</v>
      </c>
      <c r="C176" s="164"/>
      <c r="D176" s="164"/>
      <c r="E176" s="164"/>
      <c r="F176" s="164"/>
      <c r="G176" s="164"/>
      <c r="H176" s="164"/>
      <c r="I176" s="165">
        <f>Ведомость!$C$7</f>
        <v>0</v>
      </c>
      <c r="J176" s="165"/>
      <c r="K176" s="165"/>
      <c r="L176" s="165"/>
      <c r="M176" s="165"/>
      <c r="N176" s="165"/>
      <c r="O176" s="165"/>
      <c r="P176" s="165"/>
      <c r="Q176" s="165"/>
    </row>
    <row r="178" spans="1:19" x14ac:dyDescent="0.25">
      <c r="B178" s="7" t="s">
        <v>42</v>
      </c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</row>
    <row r="180" spans="1:19" x14ac:dyDescent="0.25">
      <c r="A180" s="32"/>
      <c r="B180" s="33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2"/>
      <c r="S180" s="32"/>
    </row>
    <row r="183" spans="1:19" ht="15.75" x14ac:dyDescent="0.25">
      <c r="A183" s="147" t="str">
        <f>Ведомость!A1</f>
        <v>ГБПОУ Бологовский колледж</v>
      </c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</row>
    <row r="184" spans="1:19" ht="15.75" x14ac:dyDescent="0.25">
      <c r="A184" s="148" t="s">
        <v>0</v>
      </c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</row>
    <row r="185" spans="1:19" ht="15.75" x14ac:dyDescent="0.25">
      <c r="A185" s="148" t="s">
        <v>1</v>
      </c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</row>
    <row r="186" spans="1:19" x14ac:dyDescent="0.25">
      <c r="A186" s="6"/>
      <c r="B186" s="6" t="s">
        <v>2</v>
      </c>
      <c r="C186" s="149">
        <f>Ведомость!$C$5</f>
        <v>0</v>
      </c>
      <c r="D186" s="149"/>
      <c r="E186" s="149"/>
      <c r="F186" s="1"/>
      <c r="G186" s="150" t="s">
        <v>3</v>
      </c>
      <c r="H186" s="150"/>
      <c r="I186" s="150"/>
      <c r="J186" s="149">
        <f>Ведомость!$J$5</f>
        <v>0</v>
      </c>
      <c r="K186" s="149"/>
      <c r="L186" s="149"/>
      <c r="M186" s="149"/>
      <c r="P186" s="163" t="s">
        <v>4</v>
      </c>
      <c r="Q186" s="163"/>
      <c r="R186" s="25">
        <f>Ведомость!$R$5</f>
        <v>0</v>
      </c>
    </row>
    <row r="187" spans="1:19" ht="15.75" thickBot="1" x14ac:dyDescent="0.3"/>
    <row r="188" spans="1:19" ht="15.75" thickBot="1" x14ac:dyDescent="0.3">
      <c r="A188" s="153" t="s">
        <v>18</v>
      </c>
      <c r="B188" s="170" t="s">
        <v>19</v>
      </c>
      <c r="C188" s="173" t="s">
        <v>20</v>
      </c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5"/>
      <c r="R188" s="173" t="s">
        <v>21</v>
      </c>
      <c r="S188" s="176"/>
    </row>
    <row r="189" spans="1:19" ht="15" customHeight="1" x14ac:dyDescent="0.25">
      <c r="A189" s="154"/>
      <c r="B189" s="171"/>
      <c r="C189" s="151" t="str">
        <f>IF(Ведомость!$B23&gt;1, Ведомость!C10, "")</f>
        <v/>
      </c>
      <c r="D189" s="151" t="str">
        <f>IF(Ведомость!$B23&gt;1, Ведомость!D10, "")</f>
        <v/>
      </c>
      <c r="E189" s="151" t="str">
        <f>IF(Ведомость!$B23&gt;1, Ведомость!E10, "")</f>
        <v/>
      </c>
      <c r="F189" s="151" t="str">
        <f>IF(Ведомость!$B23&gt;1, Ведомость!F10, "")</f>
        <v/>
      </c>
      <c r="G189" s="151" t="str">
        <f>IF(Ведомость!$B23&gt;1, Ведомость!G10, "")</f>
        <v/>
      </c>
      <c r="H189" s="151" t="str">
        <f>IF(Ведомость!$B23&gt;1, Ведомость!H10, "")</f>
        <v/>
      </c>
      <c r="I189" s="151" t="str">
        <f>IF(Ведомость!$B23&gt;1, Ведомость!I10, "")</f>
        <v/>
      </c>
      <c r="J189" s="151" t="str">
        <f>IF(Ведомость!$B23&gt;1, Ведомость!J10, "")</f>
        <v/>
      </c>
      <c r="K189" s="151" t="str">
        <f>IF(Ведомость!$B23&gt;1, Ведомость!K10, "")</f>
        <v/>
      </c>
      <c r="L189" s="151" t="str">
        <f>IF(Ведомость!$B23&gt;1, Ведомость!L10, "")</f>
        <v/>
      </c>
      <c r="M189" s="151" t="str">
        <f>IF(Ведомость!$B23&gt;1, Ведомость!M10, "")</f>
        <v/>
      </c>
      <c r="N189" s="151" t="str">
        <f>IF(Ведомость!$B23&gt;1, Ведомость!N10, "")</f>
        <v/>
      </c>
      <c r="O189" s="151" t="str">
        <f>IF(Ведомость!$B23&gt;1, Ведомость!O10, "")</f>
        <v/>
      </c>
      <c r="P189" s="151" t="str">
        <f>IF(Ведомость!$B23&gt;1, Ведомость!P10, "")</f>
        <v/>
      </c>
      <c r="Q189" s="151" t="str">
        <f>IF(Ведомость!$B23&gt;1, Ведомость!Q10, "")</f>
        <v/>
      </c>
      <c r="R189" s="177" t="s">
        <v>22</v>
      </c>
      <c r="S189" s="179" t="s">
        <v>24</v>
      </c>
    </row>
    <row r="190" spans="1:19" ht="61.5" customHeight="1" thickBot="1" x14ac:dyDescent="0.3">
      <c r="A190" s="155"/>
      <c r="B190" s="172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78"/>
      <c r="S190" s="180"/>
    </row>
    <row r="191" spans="1:19" ht="15.75" thickBot="1" x14ac:dyDescent="0.3">
      <c r="A191" s="26">
        <f>Ведомость!A23</f>
        <v>12</v>
      </c>
      <c r="B191" s="86">
        <f>Ведомость!B23</f>
        <v>0</v>
      </c>
      <c r="C191" s="69" t="str">
        <f>IF(Ведомость!C10&gt;1, LOOKUP(Ведомость!C23,{0;1;2.5;3.5;4.5},{"н/a";"2";"3";"4";"5"}), "")</f>
        <v/>
      </c>
      <c r="D191" s="70" t="str">
        <f>IF(Ведомость!D10&gt;1, LOOKUP(Ведомость!D23,{0;1;2.5;3.5;4.5},{"н/a";"2";"3";"4";"5"}), "")</f>
        <v/>
      </c>
      <c r="E191" s="70" t="str">
        <f>IF(Ведомость!E10&gt;1, LOOKUP(Ведомость!E23,{0;1;2.5;3.5;4.5},{"н/a";"2";"3";"4";"5"}), "")</f>
        <v/>
      </c>
      <c r="F191" s="70" t="str">
        <f>IF(Ведомость!F10&gt;1, LOOKUP(Ведомость!F23,{0;1;2.5;3.5;4.5},{"н/a";"2";"3";"4";"5"}), "")</f>
        <v/>
      </c>
      <c r="G191" s="70" t="str">
        <f>IF(Ведомость!G10&gt;1, LOOKUP(Ведомость!G23,{0;1;2.5;3.5;4.5},{"н/a";"2";"3";"4";"5"}), "")</f>
        <v/>
      </c>
      <c r="H191" s="70" t="str">
        <f>IF(Ведомость!H10&gt;1, LOOKUP(Ведомость!H23,{0;1;2.5;3.5;4.5},{"н/a";"2";"3";"4";"5"}), "")</f>
        <v/>
      </c>
      <c r="I191" s="70" t="str">
        <f>IF(Ведомость!I10&gt;1, LOOKUP(Ведомость!I23,{0;1;2.5;3.5;4.5},{"н/a";"2";"3";"4";"5"}), "")</f>
        <v/>
      </c>
      <c r="J191" s="70" t="str">
        <f>IF(Ведомость!J10&gt;1, LOOKUP(Ведомость!J23,{0;1;2.5;3.5;4.5},{"н/a";"2";"3";"4";"5"}), "")</f>
        <v/>
      </c>
      <c r="K191" s="70" t="str">
        <f>IF(Ведомость!K10&gt;1, LOOKUP(Ведомость!K23,{0;1;2.5;3.5;4.5},{"н/a";"2";"3";"4";"5"}), "")</f>
        <v/>
      </c>
      <c r="L191" s="70" t="str">
        <f>IF(Ведомость!L10&gt;1, LOOKUP(Ведомость!L23,{0;1;2.5;3.5;4.5},{"н/a";"2";"3";"4";"5"}), "")</f>
        <v/>
      </c>
      <c r="M191" s="70" t="str">
        <f>IF(Ведомость!M10&gt;1, LOOKUP(Ведомость!M23,{0;1;2.5;3.5;4.5},{"н/a";"2";"3";"4";"5"}), "")</f>
        <v/>
      </c>
      <c r="N191" s="70" t="str">
        <f>IF(Ведомость!N10&gt;1, LOOKUP(Ведомость!N23,{0;1;2.5;3.5;4.5},{"н/a";"2";"3";"4";"5"}), "")</f>
        <v/>
      </c>
      <c r="O191" s="70" t="str">
        <f>IF(Ведомость!O10&gt;1, LOOKUP(Ведомость!O23,{0;1;2.5;3.5;4.5},{"н/a";"2";"3";"4";"5"}), "")</f>
        <v/>
      </c>
      <c r="P191" s="70" t="str">
        <f>IF(Ведомость!P10&gt;1, LOOKUP(Ведомость!P23,{0;1;2.5;3.5;4.5},{"н/a";"2";"3";"4";"5"}), "")</f>
        <v/>
      </c>
      <c r="Q191" s="71" t="str">
        <f>IF(Ведомость!Q10&gt;1, LOOKUP(Ведомость!Q23,{0;1;2.5;3.5;4.5},{"н/a";"2";"3";"4";"5"}), "")</f>
        <v/>
      </c>
      <c r="R191" s="27">
        <f>Ведомость!R23</f>
        <v>0</v>
      </c>
      <c r="S191" s="9">
        <f>Ведомость!S23</f>
        <v>0</v>
      </c>
    </row>
    <row r="193" spans="1:19" x14ac:dyDescent="0.25">
      <c r="B193" s="7" t="s">
        <v>17</v>
      </c>
      <c r="C193" s="164"/>
      <c r="D193" s="164"/>
      <c r="E193" s="164"/>
      <c r="F193" s="164"/>
      <c r="G193" s="164"/>
      <c r="H193" s="164"/>
      <c r="I193" s="165">
        <f>Ведомость!$C$7</f>
        <v>0</v>
      </c>
      <c r="J193" s="165"/>
      <c r="K193" s="165"/>
      <c r="L193" s="165"/>
      <c r="M193" s="165"/>
      <c r="N193" s="165"/>
      <c r="O193" s="165"/>
      <c r="P193" s="165"/>
      <c r="Q193" s="165"/>
    </row>
    <row r="195" spans="1:19" x14ac:dyDescent="0.25">
      <c r="B195" s="7" t="s">
        <v>42</v>
      </c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</row>
    <row r="197" spans="1:19" x14ac:dyDescent="0.25">
      <c r="A197" s="32"/>
      <c r="B197" s="33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2"/>
      <c r="S197" s="32"/>
    </row>
    <row r="198" spans="1:19" ht="15.75" x14ac:dyDescent="0.25">
      <c r="A198" s="147" t="str">
        <f>Ведомость!A1</f>
        <v>ГБПОУ Бологовский колледж</v>
      </c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</row>
    <row r="199" spans="1:19" ht="15.75" x14ac:dyDescent="0.25">
      <c r="A199" s="148" t="s">
        <v>0</v>
      </c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</row>
    <row r="200" spans="1:19" ht="15.75" x14ac:dyDescent="0.25">
      <c r="A200" s="148" t="s">
        <v>1</v>
      </c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</row>
    <row r="201" spans="1:19" x14ac:dyDescent="0.25">
      <c r="A201" s="6"/>
      <c r="B201" s="6" t="s">
        <v>2</v>
      </c>
      <c r="C201" s="149">
        <f>Ведомость!$C$5</f>
        <v>0</v>
      </c>
      <c r="D201" s="149"/>
      <c r="E201" s="149"/>
      <c r="F201" s="1"/>
      <c r="G201" s="150" t="s">
        <v>3</v>
      </c>
      <c r="H201" s="150"/>
      <c r="I201" s="150"/>
      <c r="J201" s="149">
        <f>Ведомость!$J$5</f>
        <v>0</v>
      </c>
      <c r="K201" s="149"/>
      <c r="L201" s="149"/>
      <c r="M201" s="149"/>
      <c r="P201" s="163" t="s">
        <v>4</v>
      </c>
      <c r="Q201" s="163"/>
      <c r="R201" s="25">
        <f>Ведомость!$R$5</f>
        <v>0</v>
      </c>
    </row>
    <row r="202" spans="1:19" ht="15.75" thickBot="1" x14ac:dyDescent="0.3"/>
    <row r="203" spans="1:19" ht="15.75" thickBot="1" x14ac:dyDescent="0.3">
      <c r="A203" s="153" t="s">
        <v>18</v>
      </c>
      <c r="B203" s="170" t="s">
        <v>19</v>
      </c>
      <c r="C203" s="173" t="s">
        <v>20</v>
      </c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5"/>
      <c r="R203" s="173" t="s">
        <v>21</v>
      </c>
      <c r="S203" s="176"/>
    </row>
    <row r="204" spans="1:19" ht="15" customHeight="1" x14ac:dyDescent="0.25">
      <c r="A204" s="154"/>
      <c r="B204" s="171"/>
      <c r="C204" s="151" t="str">
        <f>IF(Ведомость!$B24&gt;1, Ведомость!C10, "")</f>
        <v/>
      </c>
      <c r="D204" s="151" t="str">
        <f>IF(Ведомость!$B24&gt;1, Ведомость!D10, "")</f>
        <v/>
      </c>
      <c r="E204" s="151" t="str">
        <f>IF(Ведомость!$B24&gt;1, Ведомость!E10, "")</f>
        <v/>
      </c>
      <c r="F204" s="151" t="str">
        <f>IF(Ведомость!$B24&gt;1, Ведомость!F10, "")</f>
        <v/>
      </c>
      <c r="G204" s="151" t="str">
        <f>IF(Ведомость!$B24&gt;1, Ведомость!G10, "")</f>
        <v/>
      </c>
      <c r="H204" s="151" t="str">
        <f>IF(Ведомость!$B24&gt;1, Ведомость!H10, "")</f>
        <v/>
      </c>
      <c r="I204" s="151" t="str">
        <f>IF(Ведомость!$B24&gt;1, Ведомость!I10, "")</f>
        <v/>
      </c>
      <c r="J204" s="151" t="str">
        <f>IF(Ведомость!$B24&gt;1, Ведомость!J10, "")</f>
        <v/>
      </c>
      <c r="K204" s="151" t="str">
        <f>IF(Ведомость!$B24&gt;1, Ведомость!K10, "")</f>
        <v/>
      </c>
      <c r="L204" s="151" t="str">
        <f>IF(Ведомость!$B24&gt;1, Ведомость!L10, "")</f>
        <v/>
      </c>
      <c r="M204" s="151" t="str">
        <f>IF(Ведомость!$B24&gt;1, Ведомость!M10, "")</f>
        <v/>
      </c>
      <c r="N204" s="151" t="str">
        <f>IF(Ведомость!$B24&gt;1, Ведомость!N10, "")</f>
        <v/>
      </c>
      <c r="O204" s="151" t="str">
        <f>IF(Ведомость!$B24&gt;1, Ведомость!O10, "")</f>
        <v/>
      </c>
      <c r="P204" s="151" t="str">
        <f>IF(Ведомость!$B24&gt;1, Ведомость!P10, "")</f>
        <v/>
      </c>
      <c r="Q204" s="151" t="str">
        <f>IF(Ведомость!$B24&gt;1, Ведомость!Q10, "")</f>
        <v/>
      </c>
      <c r="R204" s="177" t="s">
        <v>22</v>
      </c>
      <c r="S204" s="179" t="s">
        <v>24</v>
      </c>
    </row>
    <row r="205" spans="1:19" ht="61.5" customHeight="1" thickBot="1" x14ac:dyDescent="0.3">
      <c r="A205" s="155"/>
      <c r="B205" s="17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78"/>
      <c r="S205" s="180"/>
    </row>
    <row r="206" spans="1:19" ht="15.75" thickBot="1" x14ac:dyDescent="0.3">
      <c r="A206" s="26">
        <f>Ведомость!A24</f>
        <v>13</v>
      </c>
      <c r="B206" s="13">
        <f>Ведомость!B24</f>
        <v>0</v>
      </c>
      <c r="C206" s="27" t="str">
        <f>IF(Ведомость!C10&gt;1, LOOKUP(Ведомость!C24,{0;1;2.5;3.5;4.5},{"н/a";"2";"3";"4";"5"}), "")</f>
        <v/>
      </c>
      <c r="D206" s="27" t="str">
        <f>IF(Ведомость!D10&gt;1, LOOKUP(Ведомость!D24,{0;1;2.5;3.5;4.5},{"н/a";"2";"3";"4";"5"}), "")</f>
        <v/>
      </c>
      <c r="E206" s="27" t="str">
        <f>IF(Ведомость!E10&gt;1, LOOKUP(Ведомость!E24,{0;1;2.5;3.5;4.5},{"н/a";"2";"3";"4";"5"}), "")</f>
        <v/>
      </c>
      <c r="F206" s="27" t="str">
        <f>IF(Ведомость!F10&gt;1, LOOKUP(Ведомость!F24,{0;1;2.5;3.5;4.5},{"н/a";"2";"3";"4";"5"}), "")</f>
        <v/>
      </c>
      <c r="G206" s="27" t="str">
        <f>IF(Ведомость!G10&gt;1, LOOKUP(Ведомость!G24,{0;1;2.5;3.5;4.5},{"н/a";"2";"3";"4";"5"}), "")</f>
        <v/>
      </c>
      <c r="H206" s="27" t="str">
        <f>IF(Ведомость!H10&gt;1, LOOKUP(Ведомость!H24,{0;1;2.5;3.5;4.5},{"н/a";"2";"3";"4";"5"}), "")</f>
        <v/>
      </c>
      <c r="I206" s="27" t="str">
        <f>IF(Ведомость!I10&gt;1, LOOKUP(Ведомость!I24,{0;1;2.5;3.5;4.5},{"н/a";"2";"3";"4";"5"}), "")</f>
        <v/>
      </c>
      <c r="J206" s="27" t="str">
        <f>IF(Ведомость!J10&gt;1, LOOKUP(Ведомость!J24,{0;1;2.5;3.5;4.5},{"н/a";"2";"3";"4";"5"}), "")</f>
        <v/>
      </c>
      <c r="K206" s="27" t="str">
        <f>IF(Ведомость!K10&gt;1, LOOKUP(Ведомость!K24,{0;1;2.5;3.5;4.5},{"н/a";"2";"3";"4";"5"}), "")</f>
        <v/>
      </c>
      <c r="L206" s="27" t="str">
        <f>IF(Ведомость!L10&gt;1, LOOKUP(Ведомость!L24,{0;1;2.5;3.5;4.5},{"н/a";"2";"3";"4";"5"}), "")</f>
        <v/>
      </c>
      <c r="M206" s="27" t="str">
        <f>IF(Ведомость!M10&gt;1, LOOKUP(Ведомость!M24,{0;1;2.5;3.5;4.5},{"н/a";"2";"3";"4";"5"}), "")</f>
        <v/>
      </c>
      <c r="N206" s="27" t="str">
        <f>IF(Ведомость!N10&gt;1, LOOKUP(Ведомость!N24,{0;1;2.5;3.5;4.5},{"н/a";"2";"3";"4";"5"}), "")</f>
        <v/>
      </c>
      <c r="O206" s="27" t="str">
        <f>IF(Ведомость!O10&gt;1, LOOKUP(Ведомость!O24,{0;1;2.5;3.5;4.5},{"н/a";"2";"3";"4";"5"}), "")</f>
        <v/>
      </c>
      <c r="P206" s="27" t="str">
        <f>IF(Ведомость!P10&gt;1, LOOKUP(Ведомость!P24,{0;1;2.5;3.5;4.5},{"н/a";"2";"3";"4";"5"}), "")</f>
        <v/>
      </c>
      <c r="Q206" s="27" t="str">
        <f>IF(Ведомость!Q10&gt;1, LOOKUP(Ведомость!Q24,{0;1;2.5;3.5;4.5},{"н/a";"2";"3";"4";"5"}), "")</f>
        <v/>
      </c>
      <c r="R206" s="8">
        <f>Ведомость!R24</f>
        <v>0</v>
      </c>
      <c r="S206" s="9">
        <f>Ведомость!S24</f>
        <v>0</v>
      </c>
    </row>
    <row r="208" spans="1:19" x14ac:dyDescent="0.25">
      <c r="B208" s="7" t="s">
        <v>17</v>
      </c>
      <c r="C208" s="164"/>
      <c r="D208" s="164"/>
      <c r="E208" s="164"/>
      <c r="F208" s="164"/>
      <c r="G208" s="164"/>
      <c r="H208" s="164"/>
      <c r="I208" s="165">
        <f>Ведомость!$C$7</f>
        <v>0</v>
      </c>
      <c r="J208" s="165"/>
      <c r="K208" s="165"/>
      <c r="L208" s="165"/>
      <c r="M208" s="165"/>
      <c r="N208" s="165"/>
      <c r="O208" s="165"/>
      <c r="P208" s="165"/>
      <c r="Q208" s="165"/>
    </row>
    <row r="210" spans="1:19" x14ac:dyDescent="0.25">
      <c r="B210" s="7" t="s">
        <v>42</v>
      </c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</row>
    <row r="212" spans="1:19" x14ac:dyDescent="0.25">
      <c r="A212" s="32"/>
      <c r="B212" s="33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2"/>
      <c r="S212" s="32"/>
    </row>
    <row r="215" spans="1:19" ht="15.75" x14ac:dyDescent="0.25">
      <c r="A215" s="147" t="str">
        <f>Ведомость!A1</f>
        <v>ГБПОУ Бологовский колледж</v>
      </c>
      <c r="B215" s="147"/>
      <c r="C215" s="147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</row>
    <row r="216" spans="1:19" ht="15.75" x14ac:dyDescent="0.25">
      <c r="A216" s="148" t="s">
        <v>0</v>
      </c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</row>
    <row r="217" spans="1:19" ht="15.75" x14ac:dyDescent="0.25">
      <c r="A217" s="148" t="s">
        <v>1</v>
      </c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</row>
    <row r="218" spans="1:19" x14ac:dyDescent="0.25">
      <c r="A218" s="6"/>
      <c r="B218" s="6" t="s">
        <v>2</v>
      </c>
      <c r="C218" s="149">
        <f>Ведомость!$C$5</f>
        <v>0</v>
      </c>
      <c r="D218" s="149"/>
      <c r="E218" s="149"/>
      <c r="F218" s="1"/>
      <c r="G218" s="150" t="s">
        <v>3</v>
      </c>
      <c r="H218" s="150"/>
      <c r="I218" s="150"/>
      <c r="J218" s="149">
        <f>Ведомость!$J$5</f>
        <v>0</v>
      </c>
      <c r="K218" s="149"/>
      <c r="L218" s="149"/>
      <c r="M218" s="149"/>
      <c r="P218" s="163" t="s">
        <v>4</v>
      </c>
      <c r="Q218" s="163"/>
      <c r="R218" s="25">
        <f>Ведомость!$R$5</f>
        <v>0</v>
      </c>
    </row>
    <row r="219" spans="1:19" ht="15.75" thickBot="1" x14ac:dyDescent="0.3"/>
    <row r="220" spans="1:19" ht="15.75" thickBot="1" x14ac:dyDescent="0.3">
      <c r="A220" s="153" t="s">
        <v>18</v>
      </c>
      <c r="B220" s="170" t="s">
        <v>19</v>
      </c>
      <c r="C220" s="173" t="s">
        <v>20</v>
      </c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5"/>
      <c r="R220" s="173" t="s">
        <v>21</v>
      </c>
      <c r="S220" s="176"/>
    </row>
    <row r="221" spans="1:19" ht="15" customHeight="1" x14ac:dyDescent="0.25">
      <c r="A221" s="154"/>
      <c r="B221" s="171"/>
      <c r="C221" s="151" t="str">
        <f>IF(Ведомость!$B25&gt;1, Ведомость!C10, "")</f>
        <v/>
      </c>
      <c r="D221" s="151" t="str">
        <f>IF(Ведомость!$B25&gt;1, Ведомость!D10, "")</f>
        <v/>
      </c>
      <c r="E221" s="151" t="str">
        <f>IF(Ведомость!$B25&gt;1, Ведомость!E10, "")</f>
        <v/>
      </c>
      <c r="F221" s="151" t="str">
        <f>IF(Ведомость!$B25&gt;1, Ведомость!F10, "")</f>
        <v/>
      </c>
      <c r="G221" s="151" t="str">
        <f>IF(Ведомость!$B25&gt;1, Ведомость!G10, "")</f>
        <v/>
      </c>
      <c r="H221" s="151" t="str">
        <f>IF(Ведомость!$B25&gt;1, Ведомость!H10, "")</f>
        <v/>
      </c>
      <c r="I221" s="151" t="str">
        <f>IF(Ведомость!$B25&gt;1, Ведомость!I10, "")</f>
        <v/>
      </c>
      <c r="J221" s="151" t="str">
        <f>IF(Ведомость!$B25&gt;1, Ведомость!J10, "")</f>
        <v/>
      </c>
      <c r="K221" s="151" t="str">
        <f>IF(Ведомость!$B25&gt;1, Ведомость!K10, "")</f>
        <v/>
      </c>
      <c r="L221" s="151" t="str">
        <f>IF(Ведомость!$B25&gt;1, Ведомость!L10, "")</f>
        <v/>
      </c>
      <c r="M221" s="151" t="str">
        <f>IF(Ведомость!$B25&gt;1, Ведомость!M10, "")</f>
        <v/>
      </c>
      <c r="N221" s="151" t="str">
        <f>IF(Ведомость!$B25&gt;1, Ведомость!N10, "")</f>
        <v/>
      </c>
      <c r="O221" s="151" t="str">
        <f>IF(Ведомость!$B25&gt;1, Ведомость!O10, "")</f>
        <v/>
      </c>
      <c r="P221" s="151" t="str">
        <f>IF(Ведомость!$B25&gt;1, Ведомость!P10, "")</f>
        <v/>
      </c>
      <c r="Q221" s="151" t="str">
        <f>IF(Ведомость!$B25&gt;1, Ведомость!Q10, "")</f>
        <v/>
      </c>
      <c r="R221" s="177" t="s">
        <v>22</v>
      </c>
      <c r="S221" s="179" t="s">
        <v>24</v>
      </c>
    </row>
    <row r="222" spans="1:19" ht="61.5" customHeight="1" thickBot="1" x14ac:dyDescent="0.3">
      <c r="A222" s="155"/>
      <c r="B222" s="172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78"/>
      <c r="S222" s="180"/>
    </row>
    <row r="223" spans="1:19" ht="15.75" thickBot="1" x14ac:dyDescent="0.3">
      <c r="A223" s="26">
        <f>Ведомость!A25</f>
        <v>14</v>
      </c>
      <c r="B223" s="13">
        <f>Ведомость!B25</f>
        <v>0</v>
      </c>
      <c r="C223" s="27" t="str">
        <f>IF(Ведомость!C10&gt;1, LOOKUP(Ведомость!C25,{0;1;2.5;3.5;4.5},{"н/a";"2";"3";"4";"5"}), "")</f>
        <v/>
      </c>
      <c r="D223" s="27" t="str">
        <f>IF(Ведомость!D10&gt;1, LOOKUP(Ведомость!D25,{0;1;2.5;3.5;4.5},{"н/a";"2";"3";"4";"5"}), "")</f>
        <v/>
      </c>
      <c r="E223" s="27" t="str">
        <f>IF(Ведомость!E10&gt;1, LOOKUP(Ведомость!E25,{0;1;2.5;3.5;4.5},{"н/a";"2";"3";"4";"5"}), "")</f>
        <v/>
      </c>
      <c r="F223" s="27" t="str">
        <f>IF(Ведомость!F10&gt;1, LOOKUP(Ведомость!F25,{0;1;2.5;3.5;4.5},{"н/a";"2";"3";"4";"5"}), "")</f>
        <v/>
      </c>
      <c r="G223" s="27" t="str">
        <f>IF(Ведомость!G10&gt;1, LOOKUP(Ведомость!G25,{0;1;2.5;3.5;4.5},{"н/a";"2";"3";"4";"5"}), "")</f>
        <v/>
      </c>
      <c r="H223" s="27" t="str">
        <f>IF(Ведомость!H10&gt;1, LOOKUP(Ведомость!H25,{0;1;2.5;3.5;4.5},{"н/a";"2";"3";"4";"5"}), "")</f>
        <v/>
      </c>
      <c r="I223" s="27" t="str">
        <f>IF(Ведомость!I10&gt;1, LOOKUP(Ведомость!I25,{0;1;2.5;3.5;4.5},{"н/a";"2";"3";"4";"5"}), "")</f>
        <v/>
      </c>
      <c r="J223" s="27" t="str">
        <f>IF(Ведомость!J10&gt;1, LOOKUP(Ведомость!J25,{0;1;2.5;3.5;4.5},{"н/a";"2";"3";"4";"5"}), "")</f>
        <v/>
      </c>
      <c r="K223" s="27" t="str">
        <f>IF(Ведомость!K10&gt;1, LOOKUP(Ведомость!K25,{0;1;2.5;3.5;4.5},{"н/a";"2";"3";"4";"5"}), "")</f>
        <v/>
      </c>
      <c r="L223" s="27" t="str">
        <f>IF(Ведомость!L10&gt;1, LOOKUP(Ведомость!L25,{0;1;2.5;3.5;4.5},{"н/a";"2";"3";"4";"5"}), "")</f>
        <v/>
      </c>
      <c r="M223" s="27" t="str">
        <f>IF(Ведомость!M10&gt;1, LOOKUP(Ведомость!M25,{0;1;2.5;3.5;4.5},{"н/a";"2";"3";"4";"5"}), "")</f>
        <v/>
      </c>
      <c r="N223" s="27" t="str">
        <f>IF(Ведомость!N10&gt;1, LOOKUP(Ведомость!N25,{0;1;2.5;3.5;4.5},{"н/a";"2";"3";"4";"5"}), "")</f>
        <v/>
      </c>
      <c r="O223" s="27" t="str">
        <f>IF(Ведомость!O10&gt;1, LOOKUP(Ведомость!O25,{0;1;2.5;3.5;4.5},{"н/a";"2";"3";"4";"5"}), "")</f>
        <v/>
      </c>
      <c r="P223" s="27" t="str">
        <f>IF(Ведомость!P10&gt;1, LOOKUP(Ведомость!P25,{0;1;2.5;3.5;4.5},{"н/a";"2";"3";"4";"5"}), "")</f>
        <v/>
      </c>
      <c r="Q223" s="27" t="str">
        <f>IF(Ведомость!Q10&gt;1, LOOKUP(Ведомость!Q25,{0;1;2.5;3.5;4.5},{"н/a";"2";"3";"4";"5"}), "")</f>
        <v/>
      </c>
      <c r="R223" s="88">
        <f>Ведомость!R25</f>
        <v>0</v>
      </c>
      <c r="S223" s="89">
        <f>Ведомость!S25</f>
        <v>0</v>
      </c>
    </row>
    <row r="225" spans="1:19" x14ac:dyDescent="0.25">
      <c r="B225" s="7" t="s">
        <v>17</v>
      </c>
      <c r="C225" s="164"/>
      <c r="D225" s="164"/>
      <c r="E225" s="164"/>
      <c r="F225" s="164"/>
      <c r="G225" s="164"/>
      <c r="H225" s="164"/>
      <c r="I225" s="165">
        <f>Ведомость!$C$7</f>
        <v>0</v>
      </c>
      <c r="J225" s="165"/>
      <c r="K225" s="165"/>
      <c r="L225" s="165"/>
      <c r="M225" s="165"/>
      <c r="N225" s="165"/>
      <c r="O225" s="165"/>
      <c r="P225" s="165"/>
      <c r="Q225" s="165"/>
    </row>
    <row r="227" spans="1:19" x14ac:dyDescent="0.25">
      <c r="B227" s="7" t="s">
        <v>42</v>
      </c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</row>
    <row r="229" spans="1:19" x14ac:dyDescent="0.25">
      <c r="A229" s="32"/>
      <c r="B229" s="33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2"/>
      <c r="S229" s="32"/>
    </row>
    <row r="232" spans="1:19" ht="15.75" x14ac:dyDescent="0.25">
      <c r="A232" s="147" t="str">
        <f>Ведомость!A1</f>
        <v>ГБПОУ Бологовский колледж</v>
      </c>
      <c r="B232" s="147"/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</row>
    <row r="233" spans="1:19" ht="15.75" x14ac:dyDescent="0.25">
      <c r="A233" s="148" t="s">
        <v>0</v>
      </c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</row>
    <row r="234" spans="1:19" ht="15.75" x14ac:dyDescent="0.25">
      <c r="A234" s="148" t="s">
        <v>1</v>
      </c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</row>
    <row r="235" spans="1:19" x14ac:dyDescent="0.25">
      <c r="A235" s="6"/>
      <c r="B235" s="6" t="s">
        <v>2</v>
      </c>
      <c r="C235" s="149">
        <f>Ведомость!$C$5</f>
        <v>0</v>
      </c>
      <c r="D235" s="149"/>
      <c r="E235" s="149"/>
      <c r="F235" s="1"/>
      <c r="G235" s="150" t="s">
        <v>3</v>
      </c>
      <c r="H235" s="150"/>
      <c r="I235" s="150"/>
      <c r="J235" s="149">
        <f>Ведомость!$J$5</f>
        <v>0</v>
      </c>
      <c r="K235" s="149"/>
      <c r="L235" s="149"/>
      <c r="M235" s="149"/>
      <c r="P235" s="163" t="s">
        <v>4</v>
      </c>
      <c r="Q235" s="163"/>
      <c r="R235" s="25">
        <f>Ведомость!$R$5</f>
        <v>0</v>
      </c>
    </row>
    <row r="236" spans="1:19" ht="15.75" thickBot="1" x14ac:dyDescent="0.3"/>
    <row r="237" spans="1:19" ht="15.75" thickBot="1" x14ac:dyDescent="0.3">
      <c r="A237" s="153" t="s">
        <v>18</v>
      </c>
      <c r="B237" s="170" t="s">
        <v>19</v>
      </c>
      <c r="C237" s="173" t="s">
        <v>20</v>
      </c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5"/>
      <c r="R237" s="173" t="s">
        <v>21</v>
      </c>
      <c r="S237" s="176"/>
    </row>
    <row r="238" spans="1:19" ht="15" customHeight="1" x14ac:dyDescent="0.25">
      <c r="A238" s="154"/>
      <c r="B238" s="171"/>
      <c r="C238" s="151" t="str">
        <f>IF(Ведомость!$B26&gt;1, Ведомость!C10, "")</f>
        <v/>
      </c>
      <c r="D238" s="151" t="str">
        <f>IF(Ведомость!$B26&gt;1, Ведомость!D10, "")</f>
        <v/>
      </c>
      <c r="E238" s="151" t="str">
        <f>IF(Ведомость!$B26&gt;1, Ведомость!E10, "")</f>
        <v/>
      </c>
      <c r="F238" s="151" t="str">
        <f>IF(Ведомость!$B26&gt;1, Ведомость!F10, "")</f>
        <v/>
      </c>
      <c r="G238" s="151" t="str">
        <f>IF(Ведомость!$B26&gt;1, Ведомость!G10, "")</f>
        <v/>
      </c>
      <c r="H238" s="151" t="str">
        <f>IF(Ведомость!$B26&gt;1, Ведомость!H10, "")</f>
        <v/>
      </c>
      <c r="I238" s="151" t="str">
        <f>IF(Ведомость!$B26&gt;1, Ведомость!I10, "")</f>
        <v/>
      </c>
      <c r="J238" s="151" t="str">
        <f>IF(Ведомость!$B26&gt;1, Ведомость!J10, "")</f>
        <v/>
      </c>
      <c r="K238" s="151" t="str">
        <f>IF(Ведомость!$B26&gt;1, Ведомость!K10, "")</f>
        <v/>
      </c>
      <c r="L238" s="151" t="str">
        <f>IF(Ведомость!$B26&gt;1, Ведомость!L10, "")</f>
        <v/>
      </c>
      <c r="M238" s="151" t="str">
        <f>IF(Ведомость!$B26&gt;1, Ведомость!M10, "")</f>
        <v/>
      </c>
      <c r="N238" s="151" t="str">
        <f>IF(Ведомость!$B26&gt;1, Ведомость!N10, "")</f>
        <v/>
      </c>
      <c r="O238" s="151" t="str">
        <f>IF(Ведомость!$B26&gt;1, Ведомость!O10, "")</f>
        <v/>
      </c>
      <c r="P238" s="151" t="str">
        <f>IF(Ведомость!$B26&gt;1, Ведомость!P10, "")</f>
        <v/>
      </c>
      <c r="Q238" s="151" t="str">
        <f>IF(Ведомость!$B26&gt;1, Ведомость!Q10, "")</f>
        <v/>
      </c>
      <c r="R238" s="177" t="s">
        <v>22</v>
      </c>
      <c r="S238" s="179" t="s">
        <v>24</v>
      </c>
    </row>
    <row r="239" spans="1:19" ht="61.5" customHeight="1" thickBot="1" x14ac:dyDescent="0.3">
      <c r="A239" s="155"/>
      <c r="B239" s="17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78"/>
      <c r="S239" s="180"/>
    </row>
    <row r="240" spans="1:19" ht="15.75" thickBot="1" x14ac:dyDescent="0.3">
      <c r="A240" s="13">
        <f>Ведомость!A26</f>
        <v>15</v>
      </c>
      <c r="B240" s="35">
        <f>Ведомость!B26</f>
        <v>0</v>
      </c>
      <c r="C240" s="69" t="str">
        <f>IF(Ведомость!C10&gt;1, LOOKUP(Ведомость!C26,{0;1;2.5;3.5;4.5},{"н/a";"2";"3";"4";"5"}), "")</f>
        <v/>
      </c>
      <c r="D240" s="70" t="str">
        <f>IF(Ведомость!D10&gt;1, LOOKUP(Ведомость!D26,{0;1;2.5;3.5;4.5},{"н/a";"2";"3";"4";"5"}), "")</f>
        <v/>
      </c>
      <c r="E240" s="70" t="str">
        <f>IF(Ведомость!E10&gt;1, LOOKUP(Ведомость!E26,{0;1;2.5;3.5;4.5},{"н/a";"2";"3";"4";"5"}), "")</f>
        <v/>
      </c>
      <c r="F240" s="70" t="str">
        <f>IF(Ведомость!F10&gt;1, LOOKUP(Ведомость!F26,{0;1;2.5;3.5;4.5},{"н/a";"2";"3";"4";"5"}), "")</f>
        <v/>
      </c>
      <c r="G240" s="70" t="str">
        <f>IF(Ведомость!G10&gt;1, LOOKUP(Ведомость!G26,{0;1;2.5;3.5;4.5},{"н/a";"2";"3";"4";"5"}), "")</f>
        <v/>
      </c>
      <c r="H240" s="70" t="str">
        <f>IF(Ведомость!H10&gt;1, LOOKUP(Ведомость!H26,{0;1;2.5;3.5;4.5},{"н/a";"2";"3";"4";"5"}), "")</f>
        <v/>
      </c>
      <c r="I240" s="70" t="str">
        <f>IF(Ведомость!I10&gt;1, LOOKUP(Ведомость!I26,{0;1;2.5;3.5;4.5},{"н/a";"2";"3";"4";"5"}), "")</f>
        <v/>
      </c>
      <c r="J240" s="70" t="str">
        <f>IF(Ведомость!J10&gt;1, LOOKUP(Ведомость!J26,{0;1;2.5;3.5;4.5},{"н/a";"2";"3";"4";"5"}), "")</f>
        <v/>
      </c>
      <c r="K240" s="70" t="str">
        <f>IF(Ведомость!K10&gt;1, LOOKUP(Ведомость!K26,{0;1;2.5;3.5;4.5},{"н/a";"2";"3";"4";"5"}), "")</f>
        <v/>
      </c>
      <c r="L240" s="70" t="str">
        <f>IF(Ведомость!L10&gt;1, LOOKUP(Ведомость!L26,{0;1;2.5;3.5;4.5},{"н/a";"2";"3";"4";"5"}), "")</f>
        <v/>
      </c>
      <c r="M240" s="70" t="str">
        <f>IF(Ведомость!M10&gt;1, LOOKUP(Ведомость!M26,{0;1;2.5;3.5;4.5},{"н/a";"2";"3";"4";"5"}), "")</f>
        <v/>
      </c>
      <c r="N240" s="70" t="str">
        <f>IF(Ведомость!N10&gt;1, LOOKUP(Ведомость!N26,{0;1;2.5;3.5;4.5},{"н/a";"2";"3";"4";"5"}), "")</f>
        <v/>
      </c>
      <c r="O240" s="70" t="str">
        <f>IF(Ведомость!O10&gt;1, LOOKUP(Ведомость!O26,{0;1;2.5;3.5;4.5},{"н/a";"2";"3";"4";"5"}), "")</f>
        <v/>
      </c>
      <c r="P240" s="70" t="str">
        <f>IF(Ведомость!P10&gt;1, LOOKUP(Ведомость!P26,{0;1;2.5;3.5;4.5},{"н/a";"2";"3";"4";"5"}), "")</f>
        <v/>
      </c>
      <c r="Q240" s="71" t="str">
        <f>IF(Ведомость!Q10&gt;1, LOOKUP(Ведомость!Q26,{0;1;2.5;3.5;4.5},{"н/a";"2";"3";"4";"5"}), "")</f>
        <v/>
      </c>
      <c r="R240" s="27">
        <f>Ведомость!R26</f>
        <v>0</v>
      </c>
      <c r="S240" s="9">
        <f>Ведомость!S26</f>
        <v>0</v>
      </c>
    </row>
    <row r="242" spans="1:19" x14ac:dyDescent="0.25">
      <c r="B242" s="7" t="s">
        <v>17</v>
      </c>
      <c r="C242" s="164"/>
      <c r="D242" s="164"/>
      <c r="E242" s="164"/>
      <c r="F242" s="164"/>
      <c r="G242" s="164"/>
      <c r="H242" s="164"/>
      <c r="I242" s="165">
        <f>Ведомость!$C$7</f>
        <v>0</v>
      </c>
      <c r="J242" s="165"/>
      <c r="K242" s="165"/>
      <c r="L242" s="165"/>
      <c r="M242" s="165"/>
      <c r="N242" s="165"/>
      <c r="O242" s="165"/>
      <c r="P242" s="165"/>
      <c r="Q242" s="165"/>
    </row>
    <row r="244" spans="1:19" x14ac:dyDescent="0.25">
      <c r="B244" s="7" t="s">
        <v>42</v>
      </c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</row>
    <row r="246" spans="1:19" x14ac:dyDescent="0.25">
      <c r="A246" s="32"/>
      <c r="B246" s="33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2"/>
      <c r="S246" s="32"/>
    </row>
    <row r="247" spans="1:19" ht="15.75" x14ac:dyDescent="0.25">
      <c r="A247" s="147" t="str">
        <f>Ведомость!A1</f>
        <v>ГБПОУ Бологовский колледж</v>
      </c>
      <c r="B247" s="147"/>
      <c r="C247" s="147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</row>
    <row r="248" spans="1:19" ht="15.75" x14ac:dyDescent="0.25">
      <c r="A248" s="148" t="s">
        <v>0</v>
      </c>
      <c r="B248" s="148"/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</row>
    <row r="249" spans="1:19" ht="15.75" x14ac:dyDescent="0.25">
      <c r="A249" s="148" t="s">
        <v>1</v>
      </c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</row>
    <row r="250" spans="1:19" x14ac:dyDescent="0.25">
      <c r="A250" s="6"/>
      <c r="B250" s="6" t="s">
        <v>2</v>
      </c>
      <c r="C250" s="149">
        <f>Ведомость!$C$5</f>
        <v>0</v>
      </c>
      <c r="D250" s="149"/>
      <c r="E250" s="149"/>
      <c r="F250" s="1"/>
      <c r="G250" s="150" t="s">
        <v>3</v>
      </c>
      <c r="H250" s="150"/>
      <c r="I250" s="150"/>
      <c r="J250" s="149">
        <f>Ведомость!$J$5</f>
        <v>0</v>
      </c>
      <c r="K250" s="149"/>
      <c r="L250" s="149"/>
      <c r="M250" s="149"/>
      <c r="P250" s="163" t="s">
        <v>4</v>
      </c>
      <c r="Q250" s="163"/>
      <c r="R250" s="25">
        <f>Ведомость!$R$5</f>
        <v>0</v>
      </c>
    </row>
    <row r="251" spans="1:19" ht="15.75" thickBot="1" x14ac:dyDescent="0.3"/>
    <row r="252" spans="1:19" ht="15.75" thickBot="1" x14ac:dyDescent="0.3">
      <c r="A252" s="153" t="s">
        <v>18</v>
      </c>
      <c r="B252" s="170" t="s">
        <v>19</v>
      </c>
      <c r="C252" s="173" t="s">
        <v>20</v>
      </c>
      <c r="D252" s="174"/>
      <c r="E252" s="174"/>
      <c r="F252" s="174"/>
      <c r="G252" s="174"/>
      <c r="H252" s="174"/>
      <c r="I252" s="174"/>
      <c r="J252" s="174"/>
      <c r="K252" s="174"/>
      <c r="L252" s="174"/>
      <c r="M252" s="174"/>
      <c r="N252" s="174"/>
      <c r="O252" s="174"/>
      <c r="P252" s="174"/>
      <c r="Q252" s="175"/>
      <c r="R252" s="173" t="s">
        <v>21</v>
      </c>
      <c r="S252" s="176"/>
    </row>
    <row r="253" spans="1:19" ht="15" customHeight="1" x14ac:dyDescent="0.25">
      <c r="A253" s="154"/>
      <c r="B253" s="171"/>
      <c r="C253" s="151" t="str">
        <f>IF(Ведомость!$B27&gt;1, Ведомость!C10, "")</f>
        <v/>
      </c>
      <c r="D253" s="151" t="str">
        <f>IF(Ведомость!$B27&gt;1, Ведомость!D10, "")</f>
        <v/>
      </c>
      <c r="E253" s="151" t="str">
        <f>IF(Ведомость!$B27&gt;1, Ведомость!E10, "")</f>
        <v/>
      </c>
      <c r="F253" s="151" t="str">
        <f>IF(Ведомость!$B27&gt;1, Ведомость!F10, "")</f>
        <v/>
      </c>
      <c r="G253" s="151" t="str">
        <f>IF(Ведомость!$B27&gt;1, Ведомость!G10, "")</f>
        <v/>
      </c>
      <c r="H253" s="151" t="str">
        <f>IF(Ведомость!$B27&gt;1, Ведомость!H10, "")</f>
        <v/>
      </c>
      <c r="I253" s="151" t="str">
        <f>IF(Ведомость!$B27&gt;1, Ведомость!I10, "")</f>
        <v/>
      </c>
      <c r="J253" s="151" t="str">
        <f>IF(Ведомость!$B27&gt;1, Ведомость!J10, "")</f>
        <v/>
      </c>
      <c r="K253" s="151" t="str">
        <f>IF(Ведомость!$B27&gt;1, Ведомость!K10, "")</f>
        <v/>
      </c>
      <c r="L253" s="151" t="str">
        <f>IF(Ведомость!$B27&gt;1, Ведомость!L10, "")</f>
        <v/>
      </c>
      <c r="M253" s="151" t="str">
        <f>IF(Ведомость!$B27&gt;1, Ведомость!M10, "")</f>
        <v/>
      </c>
      <c r="N253" s="151" t="str">
        <f>IF(Ведомость!$B27&gt;1, Ведомость!N10, "")</f>
        <v/>
      </c>
      <c r="O253" s="151" t="str">
        <f>IF(Ведомость!$B27&gt;1, Ведомость!O10, "")</f>
        <v/>
      </c>
      <c r="P253" s="151" t="str">
        <f>IF(Ведомость!$B27&gt;1, Ведомость!P10, "")</f>
        <v/>
      </c>
      <c r="Q253" s="151" t="str">
        <f>IF(Ведомость!$B27&gt;1, Ведомость!Q10, "")</f>
        <v/>
      </c>
      <c r="R253" s="177" t="s">
        <v>22</v>
      </c>
      <c r="S253" s="179" t="s">
        <v>24</v>
      </c>
    </row>
    <row r="254" spans="1:19" ht="61.5" customHeight="1" thickBot="1" x14ac:dyDescent="0.3">
      <c r="A254" s="155"/>
      <c r="B254" s="172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78"/>
      <c r="S254" s="180"/>
    </row>
    <row r="255" spans="1:19" ht="15.75" thickBot="1" x14ac:dyDescent="0.3">
      <c r="A255" s="26">
        <f>Ведомость!A27</f>
        <v>16</v>
      </c>
      <c r="B255" s="13">
        <f>Ведомость!B27</f>
        <v>0</v>
      </c>
      <c r="C255" s="27" t="str">
        <f>IF(Ведомость!C10&gt;1, LOOKUP(Ведомость!C27,{0;1;2.5;3.5;4.5},{"н/a";"2";"3";"4";"5"}), "")</f>
        <v/>
      </c>
      <c r="D255" s="27" t="str">
        <f>IF(Ведомость!D10&gt;1, LOOKUP(Ведомость!D27,{0;1;2.5;3.5;4.5},{"н/a";"2";"3";"4";"5"}), "")</f>
        <v/>
      </c>
      <c r="E255" s="27" t="str">
        <f>IF(Ведомость!E10&gt;1, LOOKUP(Ведомость!E27,{0;1;2.5;3.5;4.5},{"н/a";"2";"3";"4";"5"}), "")</f>
        <v/>
      </c>
      <c r="F255" s="27" t="str">
        <f>IF(Ведомость!F10&gt;1, LOOKUP(Ведомость!F27,{0;1;2.5;3.5;4.5},{"н/a";"2";"3";"4";"5"}), "")</f>
        <v/>
      </c>
      <c r="G255" s="27" t="str">
        <f>IF(Ведомость!G10&gt;1, LOOKUP(Ведомость!G27,{0;1;2.5;3.5;4.5},{"н/a";"2";"3";"4";"5"}), "")</f>
        <v/>
      </c>
      <c r="H255" s="27" t="str">
        <f>IF(Ведомость!H10&gt;1, LOOKUP(Ведомость!H27,{0;1;2.5;3.5;4.5},{"н/a";"2";"3";"4";"5"}), "")</f>
        <v/>
      </c>
      <c r="I255" s="27" t="str">
        <f>IF(Ведомость!I10&gt;1, LOOKUP(Ведомость!I27,{0;1;2.5;3.5;4.5},{"н/a";"2";"3";"4";"5"}), "")</f>
        <v/>
      </c>
      <c r="J255" s="27" t="str">
        <f>IF(Ведомость!J10&gt;1, LOOKUP(Ведомость!J27,{0;1;2.5;3.5;4.5},{"н/a";"2";"3";"4";"5"}), "")</f>
        <v/>
      </c>
      <c r="K255" s="27" t="str">
        <f>IF(Ведомость!K10&gt;1, LOOKUP(Ведомость!K27,{0;1;2.5;3.5;4.5},{"н/a";"2";"3";"4";"5"}), "")</f>
        <v/>
      </c>
      <c r="L255" s="27" t="str">
        <f>IF(Ведомость!L10&gt;1, LOOKUP(Ведомость!L27,{0;1;2.5;3.5;4.5},{"н/a";"2";"3";"4";"5"}), "")</f>
        <v/>
      </c>
      <c r="M255" s="27" t="str">
        <f>IF(Ведомость!M10&gt;1, LOOKUP(Ведомость!M27,{0;1;2.5;3.5;4.5},{"н/a";"2";"3";"4";"5"}), "")</f>
        <v/>
      </c>
      <c r="N255" s="27" t="str">
        <f>IF(Ведомость!N10&gt;1, LOOKUP(Ведомость!N27,{0;1;2.5;3.5;4.5},{"н/a";"2";"3";"4";"5"}), "")</f>
        <v/>
      </c>
      <c r="O255" s="27" t="str">
        <f>IF(Ведомость!O10&gt;1, LOOKUP(Ведомость!O27,{0;1;2.5;3.5;4.5},{"н/a";"2";"3";"4";"5"}), "")</f>
        <v/>
      </c>
      <c r="P255" s="27" t="str">
        <f>IF(Ведомость!P10&gt;1, LOOKUP(Ведомость!P27,{0;1;2.5;3.5;4.5},{"н/a";"2";"3";"4";"5"}), "")</f>
        <v/>
      </c>
      <c r="Q255" s="27" t="str">
        <f>IF(Ведомость!Q10&gt;1, LOOKUP(Ведомость!Q27,{0;1;2.5;3.5;4.5},{"н/a";"2";"3";"4";"5"}), "")</f>
        <v/>
      </c>
      <c r="R255" s="8">
        <f>Ведомость!R27</f>
        <v>0</v>
      </c>
      <c r="S255" s="9">
        <f>Ведомость!S27</f>
        <v>0</v>
      </c>
    </row>
    <row r="257" spans="1:19" x14ac:dyDescent="0.25">
      <c r="B257" s="7" t="s">
        <v>17</v>
      </c>
      <c r="C257" s="164"/>
      <c r="D257" s="164"/>
      <c r="E257" s="164"/>
      <c r="F257" s="164"/>
      <c r="G257" s="164"/>
      <c r="H257" s="164"/>
      <c r="I257" s="165">
        <f>Ведомость!$C$7</f>
        <v>0</v>
      </c>
      <c r="J257" s="165"/>
      <c r="K257" s="165"/>
      <c r="L257" s="165"/>
      <c r="M257" s="165"/>
      <c r="N257" s="165"/>
      <c r="O257" s="165"/>
      <c r="P257" s="165"/>
      <c r="Q257" s="165"/>
    </row>
    <row r="259" spans="1:19" x14ac:dyDescent="0.25">
      <c r="B259" s="7" t="s">
        <v>42</v>
      </c>
      <c r="C259" s="164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</row>
    <row r="261" spans="1:19" x14ac:dyDescent="0.25">
      <c r="A261" s="32"/>
      <c r="B261" s="33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2"/>
      <c r="S261" s="32"/>
    </row>
    <row r="264" spans="1:19" ht="15.75" x14ac:dyDescent="0.25">
      <c r="A264" s="147" t="str">
        <f>Ведомость!A1</f>
        <v>ГБПОУ Бологовский колледж</v>
      </c>
      <c r="B264" s="147"/>
      <c r="C264" s="147"/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</row>
    <row r="265" spans="1:19" ht="15.75" x14ac:dyDescent="0.25">
      <c r="A265" s="148" t="s">
        <v>0</v>
      </c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</row>
    <row r="266" spans="1:19" ht="15.75" x14ac:dyDescent="0.25">
      <c r="A266" s="148" t="s">
        <v>1</v>
      </c>
      <c r="B266" s="148"/>
      <c r="C266" s="148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</row>
    <row r="267" spans="1:19" x14ac:dyDescent="0.25">
      <c r="A267" s="6"/>
      <c r="B267" s="6" t="s">
        <v>2</v>
      </c>
      <c r="C267" s="149">
        <f>Ведомость!$C$5</f>
        <v>0</v>
      </c>
      <c r="D267" s="149"/>
      <c r="E267" s="149"/>
      <c r="F267" s="1"/>
      <c r="G267" s="150" t="s">
        <v>3</v>
      </c>
      <c r="H267" s="150"/>
      <c r="I267" s="150"/>
      <c r="J267" s="149">
        <f>Ведомость!$J$5</f>
        <v>0</v>
      </c>
      <c r="K267" s="149"/>
      <c r="L267" s="149"/>
      <c r="M267" s="149"/>
      <c r="P267" s="163" t="s">
        <v>4</v>
      </c>
      <c r="Q267" s="163"/>
      <c r="R267" s="25">
        <f>Ведомость!$R$5</f>
        <v>0</v>
      </c>
    </row>
    <row r="268" spans="1:19" ht="15.75" thickBot="1" x14ac:dyDescent="0.3"/>
    <row r="269" spans="1:19" ht="15.75" thickBot="1" x14ac:dyDescent="0.3">
      <c r="A269" s="153" t="s">
        <v>18</v>
      </c>
      <c r="B269" s="170" t="s">
        <v>19</v>
      </c>
      <c r="C269" s="173" t="s">
        <v>20</v>
      </c>
      <c r="D269" s="174"/>
      <c r="E269" s="174"/>
      <c r="F269" s="174"/>
      <c r="G269" s="174"/>
      <c r="H269" s="174"/>
      <c r="I269" s="174"/>
      <c r="J269" s="174"/>
      <c r="K269" s="174"/>
      <c r="L269" s="174"/>
      <c r="M269" s="174"/>
      <c r="N269" s="174"/>
      <c r="O269" s="174"/>
      <c r="P269" s="174"/>
      <c r="Q269" s="175"/>
      <c r="R269" s="173" t="s">
        <v>21</v>
      </c>
      <c r="S269" s="176"/>
    </row>
    <row r="270" spans="1:19" ht="15" customHeight="1" x14ac:dyDescent="0.25">
      <c r="A270" s="154"/>
      <c r="B270" s="171"/>
      <c r="C270" s="151" t="str">
        <f>IF(Ведомость!$B28&gt;1, Ведомость!C10, "")</f>
        <v/>
      </c>
      <c r="D270" s="151" t="str">
        <f>IF(Ведомость!$B28&gt;1, Ведомость!D10, "")</f>
        <v/>
      </c>
      <c r="E270" s="151" t="str">
        <f>IF(Ведомость!$B28&gt;1, Ведомость!E10, "")</f>
        <v/>
      </c>
      <c r="F270" s="151" t="str">
        <f>IF(Ведомость!$B28&gt;1, Ведомость!F10, "")</f>
        <v/>
      </c>
      <c r="G270" s="151" t="str">
        <f>IF(Ведомость!$B28&gt;1, Ведомость!G10, "")</f>
        <v/>
      </c>
      <c r="H270" s="151" t="str">
        <f>IF(Ведомость!$B28&gt;1, Ведомость!H10, "")</f>
        <v/>
      </c>
      <c r="I270" s="151" t="str">
        <f>IF(Ведомость!$B28&gt;1, Ведомость!I10, "")</f>
        <v/>
      </c>
      <c r="J270" s="151" t="str">
        <f>IF(Ведомость!$B28&gt;1, Ведомость!J10, "")</f>
        <v/>
      </c>
      <c r="K270" s="151" t="str">
        <f>IF(Ведомость!$B28&gt;1, Ведомость!K10, "")</f>
        <v/>
      </c>
      <c r="L270" s="151" t="str">
        <f>IF(Ведомость!$B28&gt;1, Ведомость!L10, "")</f>
        <v/>
      </c>
      <c r="M270" s="151" t="str">
        <f>IF(Ведомость!$B28&gt;1, Ведомость!M10, "")</f>
        <v/>
      </c>
      <c r="N270" s="151" t="str">
        <f>IF(Ведомость!$B28&gt;1, Ведомость!N10, "")</f>
        <v/>
      </c>
      <c r="O270" s="151" t="str">
        <f>IF(Ведомость!$B28&gt;1, Ведомость!O10, "")</f>
        <v/>
      </c>
      <c r="P270" s="151" t="str">
        <f>IF(Ведомость!$B28&gt;1, Ведомость!P10, "")</f>
        <v/>
      </c>
      <c r="Q270" s="151" t="str">
        <f>IF(Ведомость!$B28&gt;1, Ведомость!Q10, "")</f>
        <v/>
      </c>
      <c r="R270" s="177" t="s">
        <v>22</v>
      </c>
      <c r="S270" s="179" t="s">
        <v>24</v>
      </c>
    </row>
    <row r="271" spans="1:19" ht="61.5" customHeight="1" thickBot="1" x14ac:dyDescent="0.3">
      <c r="A271" s="155"/>
      <c r="B271" s="172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78"/>
      <c r="S271" s="180"/>
    </row>
    <row r="272" spans="1:19" ht="15.75" thickBot="1" x14ac:dyDescent="0.3">
      <c r="A272" s="26">
        <f>Ведомость!A28</f>
        <v>17</v>
      </c>
      <c r="B272" s="13">
        <f>Ведомость!B28</f>
        <v>0</v>
      </c>
      <c r="C272" s="27" t="str">
        <f>IF(Ведомость!C10&gt;1, LOOKUP(Ведомость!C28,{0;1;2.5;3.5;4.5},{"н/a";"2";"3";"4";"5"}), "")</f>
        <v/>
      </c>
      <c r="D272" s="27" t="str">
        <f>IF(Ведомость!D10&gt;1, LOOKUP(Ведомость!D28,{0;1;2.5;3.5;4.5},{"н/a";"2";"3";"4";"5"}), "")</f>
        <v/>
      </c>
      <c r="E272" s="27" t="str">
        <f>IF(Ведомость!E10&gt;1, LOOKUP(Ведомость!E28,{0;1;2.5;3.5;4.5},{"н/a";"2";"3";"4";"5"}), "")</f>
        <v/>
      </c>
      <c r="F272" s="27" t="str">
        <f>IF(Ведомость!F10&gt;1, LOOKUP(Ведомость!F28,{0;1;2.5;3.5;4.5},{"н/a";"2";"3";"4";"5"}), "")</f>
        <v/>
      </c>
      <c r="G272" s="27" t="str">
        <f>IF(Ведомость!G10&gt;1, LOOKUP(Ведомость!G28,{0;1;2.5;3.5;4.5},{"н/a";"2";"3";"4";"5"}), "")</f>
        <v/>
      </c>
      <c r="H272" s="27" t="str">
        <f>IF(Ведомость!H10&gt;1, LOOKUP(Ведомость!H28,{0;1;2.5;3.5;4.5},{"н/a";"2";"3";"4";"5"}), "")</f>
        <v/>
      </c>
      <c r="I272" s="27" t="str">
        <f>IF(Ведомость!I10&gt;1, LOOKUP(Ведомость!I28,{0;1;2.5;3.5;4.5},{"н/a";"2";"3";"4";"5"}), "")</f>
        <v/>
      </c>
      <c r="J272" s="27" t="str">
        <f>IF(Ведомость!J10&gt;1, LOOKUP(Ведомость!J28,{0;1;2.5;3.5;4.5},{"н/a";"2";"3";"4";"5"}), "")</f>
        <v/>
      </c>
      <c r="K272" s="27" t="str">
        <f>IF(Ведомость!K10&gt;1, LOOKUP(Ведомость!K28,{0;1;2.5;3.5;4.5},{"н/a";"2";"3";"4";"5"}), "")</f>
        <v/>
      </c>
      <c r="L272" s="27" t="str">
        <f>IF(Ведомость!L10&gt;1, LOOKUP(Ведомость!L28,{0;1;2.5;3.5;4.5},{"н/a";"2";"3";"4";"5"}), "")</f>
        <v/>
      </c>
      <c r="M272" s="27" t="str">
        <f>IF(Ведомость!M10&gt;1, LOOKUP(Ведомость!M28,{0;1;2.5;3.5;4.5},{"н/a";"2";"3";"4";"5"}), "")</f>
        <v/>
      </c>
      <c r="N272" s="27" t="str">
        <f>IF(Ведомость!N10&gt;1, LOOKUP(Ведомость!N28,{0;1;2.5;3.5;4.5},{"н/a";"2";"3";"4";"5"}), "")</f>
        <v/>
      </c>
      <c r="O272" s="27" t="str">
        <f>IF(Ведомость!O10&gt;1, LOOKUP(Ведомость!O28,{0;1;2.5;3.5;4.5},{"н/a";"2";"3";"4";"5"}), "")</f>
        <v/>
      </c>
      <c r="P272" s="27" t="str">
        <f>IF(Ведомость!P10&gt;1, LOOKUP(Ведомость!P28,{0;1;2.5;3.5;4.5},{"н/a";"2";"3";"4";"5"}), "")</f>
        <v/>
      </c>
      <c r="Q272" s="27" t="str">
        <f>IF(Ведомость!Q10&gt;1, LOOKUP(Ведомость!Q28,{0;1;2.5;3.5;4.5},{"н/a";"2";"3";"4";"5"}), "")</f>
        <v/>
      </c>
      <c r="R272" s="8">
        <f>Ведомость!R28</f>
        <v>0</v>
      </c>
      <c r="S272" s="9">
        <f>Ведомость!S28</f>
        <v>0</v>
      </c>
    </row>
    <row r="274" spans="1:19" x14ac:dyDescent="0.25">
      <c r="B274" s="7" t="s">
        <v>17</v>
      </c>
      <c r="C274" s="164"/>
      <c r="D274" s="164"/>
      <c r="E274" s="164"/>
      <c r="F274" s="164"/>
      <c r="G274" s="164"/>
      <c r="H274" s="164"/>
      <c r="I274" s="165">
        <f>Ведомость!$C$7</f>
        <v>0</v>
      </c>
      <c r="J274" s="165"/>
      <c r="K274" s="165"/>
      <c r="L274" s="165"/>
      <c r="M274" s="165"/>
      <c r="N274" s="165"/>
      <c r="O274" s="165"/>
      <c r="P274" s="165"/>
      <c r="Q274" s="165"/>
    </row>
    <row r="276" spans="1:19" x14ac:dyDescent="0.25">
      <c r="B276" s="7" t="s">
        <v>42</v>
      </c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</row>
    <row r="278" spans="1:19" x14ac:dyDescent="0.25">
      <c r="A278" s="32"/>
      <c r="B278" s="33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2"/>
      <c r="S278" s="32"/>
    </row>
    <row r="281" spans="1:19" ht="15.75" x14ac:dyDescent="0.25">
      <c r="A281" s="147" t="str">
        <f>Ведомость!A1</f>
        <v>ГБПОУ Бологовский колледж</v>
      </c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</row>
    <row r="282" spans="1:19" ht="15.75" x14ac:dyDescent="0.25">
      <c r="A282" s="148" t="s">
        <v>0</v>
      </c>
      <c r="B282" s="148"/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</row>
    <row r="283" spans="1:19" ht="15.75" x14ac:dyDescent="0.25">
      <c r="A283" s="148" t="s">
        <v>1</v>
      </c>
      <c r="B283" s="148"/>
      <c r="C283" s="148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</row>
    <row r="284" spans="1:19" x14ac:dyDescent="0.25">
      <c r="A284" s="6"/>
      <c r="B284" s="6" t="s">
        <v>2</v>
      </c>
      <c r="C284" s="149">
        <f>Ведомость!$C$5</f>
        <v>0</v>
      </c>
      <c r="D284" s="149"/>
      <c r="E284" s="149"/>
      <c r="F284" s="1"/>
      <c r="G284" s="150" t="s">
        <v>3</v>
      </c>
      <c r="H284" s="150"/>
      <c r="I284" s="150"/>
      <c r="J284" s="149">
        <f>Ведомость!$J$5</f>
        <v>0</v>
      </c>
      <c r="K284" s="149"/>
      <c r="L284" s="149"/>
      <c r="M284" s="149"/>
      <c r="P284" s="163" t="s">
        <v>4</v>
      </c>
      <c r="Q284" s="163"/>
      <c r="R284" s="25">
        <f>Ведомость!$R$5</f>
        <v>0</v>
      </c>
    </row>
    <row r="285" spans="1:19" ht="15.75" thickBot="1" x14ac:dyDescent="0.3"/>
    <row r="286" spans="1:19" ht="15.75" thickBot="1" x14ac:dyDescent="0.3">
      <c r="A286" s="153" t="s">
        <v>18</v>
      </c>
      <c r="B286" s="170" t="s">
        <v>19</v>
      </c>
      <c r="C286" s="173" t="s">
        <v>20</v>
      </c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5"/>
      <c r="R286" s="173" t="s">
        <v>21</v>
      </c>
      <c r="S286" s="176"/>
    </row>
    <row r="287" spans="1:19" ht="15" customHeight="1" x14ac:dyDescent="0.25">
      <c r="A287" s="154"/>
      <c r="B287" s="171"/>
      <c r="C287" s="151" t="str">
        <f>IF(Ведомость!$B29&gt;1, Ведомость!C10, "")</f>
        <v/>
      </c>
      <c r="D287" s="151" t="str">
        <f>IF(Ведомость!$B29&gt;1, Ведомость!D10, "")</f>
        <v/>
      </c>
      <c r="E287" s="151" t="str">
        <f>IF(Ведомость!$B29&gt;1, Ведомость!E10, "")</f>
        <v/>
      </c>
      <c r="F287" s="151" t="str">
        <f>IF(Ведомость!$B29&gt;1, Ведомость!F10, "")</f>
        <v/>
      </c>
      <c r="G287" s="151" t="str">
        <f>IF(Ведомость!$B29&gt;1, Ведомость!G10, "")</f>
        <v/>
      </c>
      <c r="H287" s="151" t="str">
        <f>IF(Ведомость!$B29&gt;1, Ведомость!H10, "")</f>
        <v/>
      </c>
      <c r="I287" s="151" t="str">
        <f>IF(Ведомость!$B29&gt;1, Ведомость!I10, "")</f>
        <v/>
      </c>
      <c r="J287" s="151" t="str">
        <f>IF(Ведомость!$B29&gt;1, Ведомость!J10, "")</f>
        <v/>
      </c>
      <c r="K287" s="151" t="str">
        <f>IF(Ведомость!$B29&gt;1, Ведомость!K10, "")</f>
        <v/>
      </c>
      <c r="L287" s="151" t="str">
        <f>IF(Ведомость!$B29&gt;1, Ведомость!L10, "")</f>
        <v/>
      </c>
      <c r="M287" s="151" t="str">
        <f>IF(Ведомость!$B29&gt;1, Ведомость!M10, "")</f>
        <v/>
      </c>
      <c r="N287" s="151" t="str">
        <f>IF(Ведомость!$B29&gt;1, Ведомость!N10, "")</f>
        <v/>
      </c>
      <c r="O287" s="151" t="str">
        <f>IF(Ведомость!$B29&gt;1, Ведомость!O10, "")</f>
        <v/>
      </c>
      <c r="P287" s="151" t="str">
        <f>IF(Ведомость!$B29&gt;1, Ведомость!P10, "")</f>
        <v/>
      </c>
      <c r="Q287" s="151" t="str">
        <f>IF(Ведомость!$B29&gt;1, Ведомость!Q10, "")</f>
        <v/>
      </c>
      <c r="R287" s="177" t="s">
        <v>22</v>
      </c>
      <c r="S287" s="179" t="s">
        <v>24</v>
      </c>
    </row>
    <row r="288" spans="1:19" ht="61.5" customHeight="1" thickBot="1" x14ac:dyDescent="0.3">
      <c r="A288" s="155"/>
      <c r="B288" s="172"/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78"/>
      <c r="S288" s="180"/>
    </row>
    <row r="289" spans="1:19" ht="15.75" thickBot="1" x14ac:dyDescent="0.3">
      <c r="A289" s="26">
        <f>Ведомость!A29</f>
        <v>18</v>
      </c>
      <c r="B289" s="13">
        <f>Ведомость!B29</f>
        <v>0</v>
      </c>
      <c r="C289" s="27" t="str">
        <f>IF(Ведомость!C10&gt;1, LOOKUP(Ведомость!C29,{0;1;2.5;3.5;4.5},{"н/a";"2";"3";"4";"5"}), "")</f>
        <v/>
      </c>
      <c r="D289" s="27" t="str">
        <f>IF(Ведомость!D10&gt;1, LOOKUP(Ведомость!D29,{0;1;2.5;3.5;4.5},{"н/a";"2";"3";"4";"5"}), "")</f>
        <v/>
      </c>
      <c r="E289" s="27" t="str">
        <f>IF(Ведомость!E10&gt;1, LOOKUP(Ведомость!E29,{0;1;2.5;3.5;4.5},{"н/a";"2";"3";"4";"5"}), "")</f>
        <v/>
      </c>
      <c r="F289" s="27" t="str">
        <f>IF(Ведомость!F10&gt;1, LOOKUP(Ведомость!F29,{0;1;2.5;3.5;4.5},{"н/a";"2";"3";"4";"5"}), "")</f>
        <v/>
      </c>
      <c r="G289" s="27" t="str">
        <f>IF(Ведомость!G10&gt;1, LOOKUP(Ведомость!G29,{0;1;2.5;3.5;4.5},{"н/a";"2";"3";"4";"5"}), "")</f>
        <v/>
      </c>
      <c r="H289" s="27" t="str">
        <f>IF(Ведомость!H10&gt;1, LOOKUP(Ведомость!H29,{0;1;2.5;3.5;4.5},{"н/a";"2";"3";"4";"5"}), "")</f>
        <v/>
      </c>
      <c r="I289" s="27" t="str">
        <f>IF(Ведомость!I10&gt;1, LOOKUP(Ведомость!I29,{0;1;2.5;3.5;4.5},{"н/a";"2";"3";"4";"5"}), "")</f>
        <v/>
      </c>
      <c r="J289" s="27" t="str">
        <f>IF(Ведомость!J10&gt;1, LOOKUP(Ведомость!J29,{0;1;2.5;3.5;4.5},{"н/a";"2";"3";"4";"5"}), "")</f>
        <v/>
      </c>
      <c r="K289" s="27" t="str">
        <f>IF(Ведомость!K10&gt;1, LOOKUP(Ведомость!K29,{0;1;2.5;3.5;4.5},{"н/a";"2";"3";"4";"5"}), "")</f>
        <v/>
      </c>
      <c r="L289" s="27" t="str">
        <f>IF(Ведомость!L10&gt;1, LOOKUP(Ведомость!L29,{0;1;2.5;3.5;4.5},{"н/a";"2";"3";"4";"5"}), "")</f>
        <v/>
      </c>
      <c r="M289" s="27" t="str">
        <f>IF(Ведомость!M10&gt;1, LOOKUP(Ведомость!M29,{0;1;2.5;3.5;4.5},{"н/a";"2";"3";"4";"5"}), "")</f>
        <v/>
      </c>
      <c r="N289" s="27" t="str">
        <f>IF(Ведомость!N10&gt;1, LOOKUP(Ведомость!N29,{0;1;2.5;3.5;4.5},{"н/a";"2";"3";"4";"5"}), "")</f>
        <v/>
      </c>
      <c r="O289" s="27" t="str">
        <f>IF(Ведомость!O10&gt;1, LOOKUP(Ведомость!O29,{0;1;2.5;3.5;4.5},{"н/a";"2";"3";"4";"5"}), "")</f>
        <v/>
      </c>
      <c r="P289" s="27" t="str">
        <f>IF(Ведомость!P10&gt;1, LOOKUP(Ведомость!P29,{0;1;2.5;3.5;4.5},{"н/a";"2";"3";"4";"5"}), "")</f>
        <v/>
      </c>
      <c r="Q289" s="27" t="str">
        <f>IF(Ведомость!Q10&gt;1, LOOKUP(Ведомость!Q29,{0;1;2.5;3.5;4.5},{"н/a";"2";"3";"4";"5"}), "")</f>
        <v/>
      </c>
      <c r="R289" s="8">
        <f>Ведомость!R29</f>
        <v>0</v>
      </c>
      <c r="S289" s="9">
        <f>Ведомость!S29</f>
        <v>0</v>
      </c>
    </row>
    <row r="291" spans="1:19" x14ac:dyDescent="0.25">
      <c r="B291" s="7" t="s">
        <v>17</v>
      </c>
      <c r="C291" s="164"/>
      <c r="D291" s="164"/>
      <c r="E291" s="164"/>
      <c r="F291" s="164"/>
      <c r="G291" s="164"/>
      <c r="H291" s="164"/>
      <c r="I291" s="165">
        <f>Ведомость!$C$7</f>
        <v>0</v>
      </c>
      <c r="J291" s="165"/>
      <c r="K291" s="165"/>
      <c r="L291" s="165"/>
      <c r="M291" s="165"/>
      <c r="N291" s="165"/>
      <c r="O291" s="165"/>
      <c r="P291" s="165"/>
      <c r="Q291" s="165"/>
    </row>
    <row r="293" spans="1:19" x14ac:dyDescent="0.25">
      <c r="B293" s="7" t="s">
        <v>42</v>
      </c>
      <c r="C293" s="164"/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</row>
    <row r="295" spans="1:19" x14ac:dyDescent="0.25">
      <c r="A295" s="32"/>
      <c r="B295" s="33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2"/>
      <c r="S295" s="32"/>
    </row>
    <row r="296" spans="1:19" ht="15.75" x14ac:dyDescent="0.25">
      <c r="A296" s="147" t="str">
        <f>Ведомость!A1</f>
        <v>ГБПОУ Бологовский колледж</v>
      </c>
      <c r="B296" s="147"/>
      <c r="C296" s="147"/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</row>
    <row r="297" spans="1:19" ht="15.75" x14ac:dyDescent="0.25">
      <c r="A297" s="148" t="s">
        <v>0</v>
      </c>
      <c r="B297" s="148"/>
      <c r="C297" s="148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</row>
    <row r="298" spans="1:19" ht="15.75" x14ac:dyDescent="0.25">
      <c r="A298" s="148" t="s">
        <v>1</v>
      </c>
      <c r="B298" s="148"/>
      <c r="C298" s="148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</row>
    <row r="299" spans="1:19" x14ac:dyDescent="0.25">
      <c r="A299" s="6"/>
      <c r="B299" s="6" t="s">
        <v>2</v>
      </c>
      <c r="C299" s="149">
        <f>Ведомость!$C$5</f>
        <v>0</v>
      </c>
      <c r="D299" s="149"/>
      <c r="E299" s="149"/>
      <c r="F299" s="1"/>
      <c r="G299" s="150" t="s">
        <v>3</v>
      </c>
      <c r="H299" s="150"/>
      <c r="I299" s="150"/>
      <c r="J299" s="149">
        <f>Ведомость!$J$5</f>
        <v>0</v>
      </c>
      <c r="K299" s="149"/>
      <c r="L299" s="149"/>
      <c r="M299" s="149"/>
      <c r="P299" s="163" t="s">
        <v>4</v>
      </c>
      <c r="Q299" s="163"/>
      <c r="R299" s="25">
        <f>Ведомость!$R$5</f>
        <v>0</v>
      </c>
    </row>
    <row r="300" spans="1:19" ht="15.75" thickBot="1" x14ac:dyDescent="0.3"/>
    <row r="301" spans="1:19" ht="15.75" thickBot="1" x14ac:dyDescent="0.3">
      <c r="A301" s="153" t="s">
        <v>18</v>
      </c>
      <c r="B301" s="170" t="s">
        <v>19</v>
      </c>
      <c r="C301" s="173" t="s">
        <v>20</v>
      </c>
      <c r="D301" s="174"/>
      <c r="E301" s="174"/>
      <c r="F301" s="174"/>
      <c r="G301" s="174"/>
      <c r="H301" s="174"/>
      <c r="I301" s="174"/>
      <c r="J301" s="174"/>
      <c r="K301" s="174"/>
      <c r="L301" s="174"/>
      <c r="M301" s="174"/>
      <c r="N301" s="174"/>
      <c r="O301" s="174"/>
      <c r="P301" s="174"/>
      <c r="Q301" s="175"/>
      <c r="R301" s="173" t="s">
        <v>21</v>
      </c>
      <c r="S301" s="176"/>
    </row>
    <row r="302" spans="1:19" ht="15" customHeight="1" x14ac:dyDescent="0.25">
      <c r="A302" s="154"/>
      <c r="B302" s="171"/>
      <c r="C302" s="151" t="str">
        <f>IF(Ведомость!$B30&gt;1, Ведомость!C10, "")</f>
        <v/>
      </c>
      <c r="D302" s="151" t="str">
        <f>IF(Ведомость!$B30&gt;1, Ведомость!D10, "")</f>
        <v/>
      </c>
      <c r="E302" s="151" t="str">
        <f>IF(Ведомость!$B30&gt;1, Ведомость!E10, "")</f>
        <v/>
      </c>
      <c r="F302" s="151" t="str">
        <f>IF(Ведомость!$B30&gt;1, Ведомость!F10, "")</f>
        <v/>
      </c>
      <c r="G302" s="151" t="str">
        <f>IF(Ведомость!$B30&gt;1, Ведомость!G10, "")</f>
        <v/>
      </c>
      <c r="H302" s="151" t="str">
        <f>IF(Ведомость!$B30&gt;1, Ведомость!H10, "")</f>
        <v/>
      </c>
      <c r="I302" s="151" t="str">
        <f>IF(Ведомость!$B30&gt;1, Ведомость!I10, "")</f>
        <v/>
      </c>
      <c r="J302" s="151" t="str">
        <f>IF(Ведомость!$B30&gt;1, Ведомость!J10, "")</f>
        <v/>
      </c>
      <c r="K302" s="151" t="str">
        <f>IF(Ведомость!$B30&gt;1, Ведомость!K10, "")</f>
        <v/>
      </c>
      <c r="L302" s="151" t="str">
        <f>IF(Ведомость!$B30&gt;1, Ведомость!L10, "")</f>
        <v/>
      </c>
      <c r="M302" s="151" t="str">
        <f>IF(Ведомость!$B30&gt;1, Ведомость!M10, "")</f>
        <v/>
      </c>
      <c r="N302" s="151" t="str">
        <f>IF(Ведомость!$B30&gt;1, Ведомость!N10, "")</f>
        <v/>
      </c>
      <c r="O302" s="151" t="str">
        <f>IF(Ведомость!$B30&gt;1, Ведомость!O10, "")</f>
        <v/>
      </c>
      <c r="P302" s="151" t="str">
        <f>IF(Ведомость!$B30&gt;1, Ведомость!P10, "")</f>
        <v/>
      </c>
      <c r="Q302" s="151" t="str">
        <f>IF(Ведомость!$B30&gt;1, Ведомость!Q10, "")</f>
        <v/>
      </c>
      <c r="R302" s="177" t="s">
        <v>22</v>
      </c>
      <c r="S302" s="179" t="s">
        <v>24</v>
      </c>
    </row>
    <row r="303" spans="1:19" ht="62.25" customHeight="1" thickBot="1" x14ac:dyDescent="0.3">
      <c r="A303" s="155"/>
      <c r="B303" s="172"/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78"/>
      <c r="S303" s="180"/>
    </row>
    <row r="304" spans="1:19" ht="15.75" thickBot="1" x14ac:dyDescent="0.3">
      <c r="A304" s="26">
        <f>Ведомость!A30</f>
        <v>19</v>
      </c>
      <c r="B304" s="13">
        <f>Ведомость!B30</f>
        <v>0</v>
      </c>
      <c r="C304" s="27" t="str">
        <f>IF(Ведомость!C10&gt;1, LOOKUP(Ведомость!C30,{0;1;2.5;3.5;4.5},{"н/a";"2";"3";"4";"5"}), "")</f>
        <v/>
      </c>
      <c r="D304" s="27" t="str">
        <f>IF(Ведомость!D10&gt;1, LOOKUP(Ведомость!D30,{0;1;2.5;3.5;4.5},{"н/a";"2";"3";"4";"5"}), "")</f>
        <v/>
      </c>
      <c r="E304" s="27" t="str">
        <f>IF(Ведомость!E10&gt;1, LOOKUP(Ведомость!E30,{0;1;2.5;3.5;4.5},{"н/a";"2";"3";"4";"5"}), "")</f>
        <v/>
      </c>
      <c r="F304" s="27" t="str">
        <f>IF(Ведомость!F10&gt;1, LOOKUP(Ведомость!F30,{0;1;2.5;3.5;4.5},{"н/a";"2";"3";"4";"5"}), "")</f>
        <v/>
      </c>
      <c r="G304" s="27" t="str">
        <f>IF(Ведомость!G10&gt;1, LOOKUP(Ведомость!G30,{0;1;2.5;3.5;4.5},{"н/a";"2";"3";"4";"5"}), "")</f>
        <v/>
      </c>
      <c r="H304" s="27" t="str">
        <f>IF(Ведомость!H10&gt;1, LOOKUP(Ведомость!H30,{0;1;2.5;3.5;4.5},{"н/a";"2";"3";"4";"5"}), "")</f>
        <v/>
      </c>
      <c r="I304" s="27" t="str">
        <f>IF(Ведомость!I10&gt;1, LOOKUP(Ведомость!I30,{0;1;2.5;3.5;4.5},{"н/a";"2";"3";"4";"5"}), "")</f>
        <v/>
      </c>
      <c r="J304" s="27" t="str">
        <f>IF(Ведомость!J10&gt;1, LOOKUP(Ведомость!J30,{0;1;2.5;3.5;4.5},{"н/a";"2";"3";"4";"5"}), "")</f>
        <v/>
      </c>
      <c r="K304" s="27" t="str">
        <f>IF(Ведомость!K10&gt;1, LOOKUP(Ведомость!K30,{0;1;2.5;3.5;4.5},{"н/a";"2";"3";"4";"5"}), "")</f>
        <v/>
      </c>
      <c r="L304" s="27" t="str">
        <f>IF(Ведомость!L10&gt;1, LOOKUP(Ведомость!L30,{0;1;2.5;3.5;4.5},{"н/a";"2";"3";"4";"5"}), "")</f>
        <v/>
      </c>
      <c r="M304" s="27" t="str">
        <f>IF(Ведомость!M10&gt;1, LOOKUP(Ведомость!M30,{0;1;2.5;3.5;4.5},{"н/a";"2";"3";"4";"5"}), "")</f>
        <v/>
      </c>
      <c r="N304" s="27" t="str">
        <f>IF(Ведомость!N10&gt;1, LOOKUP(Ведомость!N30,{0;1;2.5;3.5;4.5},{"н/a";"2";"3";"4";"5"}), "")</f>
        <v/>
      </c>
      <c r="O304" s="27" t="str">
        <f>IF(Ведомость!O10&gt;1, LOOKUP(Ведомость!O30,{0;1;2.5;3.5;4.5},{"н/a";"2";"3";"4";"5"}), "")</f>
        <v/>
      </c>
      <c r="P304" s="27" t="str">
        <f>IF(Ведомость!P10&gt;1, LOOKUP(Ведомость!P30,{0;1;2.5;3.5;4.5},{"н/a";"2";"3";"4";"5"}), "")</f>
        <v/>
      </c>
      <c r="Q304" s="27" t="str">
        <f>IF(Ведомость!Q10&gt;1, LOOKUP(Ведомость!Q30,{0;1;2.5;3.5;4.5},{"н/a";"2";"3";"4";"5"}), "")</f>
        <v/>
      </c>
      <c r="R304" s="8">
        <f>Ведомость!R30</f>
        <v>0</v>
      </c>
      <c r="S304" s="9">
        <f>Ведомость!S30</f>
        <v>0</v>
      </c>
    </row>
    <row r="306" spans="1:19" x14ac:dyDescent="0.25">
      <c r="B306" s="7" t="s">
        <v>17</v>
      </c>
      <c r="C306" s="164"/>
      <c r="D306" s="164"/>
      <c r="E306" s="164"/>
      <c r="F306" s="164"/>
      <c r="G306" s="164"/>
      <c r="H306" s="164"/>
      <c r="I306" s="165">
        <f>Ведомость!$C$7</f>
        <v>0</v>
      </c>
      <c r="J306" s="165"/>
      <c r="K306" s="165"/>
      <c r="L306" s="165"/>
      <c r="M306" s="165"/>
      <c r="N306" s="165"/>
      <c r="O306" s="165"/>
      <c r="P306" s="165"/>
      <c r="Q306" s="165"/>
    </row>
    <row r="308" spans="1:19" x14ac:dyDescent="0.25">
      <c r="B308" s="7" t="s">
        <v>42</v>
      </c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</row>
    <row r="310" spans="1:19" x14ac:dyDescent="0.25">
      <c r="A310" s="32"/>
      <c r="B310" s="33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2"/>
      <c r="S310" s="32"/>
    </row>
    <row r="313" spans="1:19" ht="15.75" x14ac:dyDescent="0.25">
      <c r="A313" s="147" t="str">
        <f>Ведомость!A1</f>
        <v>ГБПОУ Бологовский колледж</v>
      </c>
      <c r="B313" s="147"/>
      <c r="C313" s="147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</row>
    <row r="314" spans="1:19" ht="15.75" x14ac:dyDescent="0.25">
      <c r="A314" s="148" t="s">
        <v>0</v>
      </c>
      <c r="B314" s="148"/>
      <c r="C314" s="148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</row>
    <row r="315" spans="1:19" ht="15.75" x14ac:dyDescent="0.25">
      <c r="A315" s="148" t="s">
        <v>1</v>
      </c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</row>
    <row r="316" spans="1:19" x14ac:dyDescent="0.25">
      <c r="A316" s="6"/>
      <c r="B316" s="6" t="s">
        <v>2</v>
      </c>
      <c r="C316" s="149">
        <f>Ведомость!$C$5</f>
        <v>0</v>
      </c>
      <c r="D316" s="149"/>
      <c r="E316" s="149"/>
      <c r="F316" s="1"/>
      <c r="G316" s="150" t="s">
        <v>3</v>
      </c>
      <c r="H316" s="150"/>
      <c r="I316" s="150"/>
      <c r="J316" s="149">
        <f>Ведомость!$J$5</f>
        <v>0</v>
      </c>
      <c r="K316" s="149"/>
      <c r="L316" s="149"/>
      <c r="M316" s="149"/>
      <c r="P316" s="163" t="s">
        <v>4</v>
      </c>
      <c r="Q316" s="163"/>
      <c r="R316" s="25">
        <f>Ведомость!$R$5</f>
        <v>0</v>
      </c>
    </row>
    <row r="317" spans="1:19" ht="15.75" thickBot="1" x14ac:dyDescent="0.3"/>
    <row r="318" spans="1:19" ht="15.75" thickBot="1" x14ac:dyDescent="0.3">
      <c r="A318" s="153" t="s">
        <v>18</v>
      </c>
      <c r="B318" s="170" t="s">
        <v>19</v>
      </c>
      <c r="C318" s="173" t="s">
        <v>20</v>
      </c>
      <c r="D318" s="174"/>
      <c r="E318" s="174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5"/>
      <c r="R318" s="173" t="s">
        <v>21</v>
      </c>
      <c r="S318" s="176"/>
    </row>
    <row r="319" spans="1:19" ht="15" customHeight="1" x14ac:dyDescent="0.25">
      <c r="A319" s="154"/>
      <c r="B319" s="171"/>
      <c r="C319" s="151" t="str">
        <f>IF(Ведомость!$B31&gt;1, Ведомость!C10, "")</f>
        <v/>
      </c>
      <c r="D319" s="151" t="str">
        <f>IF(Ведомость!$B31&gt;1, Ведомость!D10, "")</f>
        <v/>
      </c>
      <c r="E319" s="151" t="str">
        <f>IF(Ведомость!$B31&gt;1, Ведомость!E10, "")</f>
        <v/>
      </c>
      <c r="F319" s="151" t="str">
        <f>IF(Ведомость!$B31&gt;1, Ведомость!F10, "")</f>
        <v/>
      </c>
      <c r="G319" s="151" t="str">
        <f>IF(Ведомость!$B31&gt;1, Ведомость!G10, "")</f>
        <v/>
      </c>
      <c r="H319" s="151" t="str">
        <f>IF(Ведомость!$B31&gt;1, Ведомость!H10, "")</f>
        <v/>
      </c>
      <c r="I319" s="151" t="str">
        <f>IF(Ведомость!$B31&gt;1, Ведомость!I10, "")</f>
        <v/>
      </c>
      <c r="J319" s="151" t="str">
        <f>IF(Ведомость!$B31&gt;1, Ведомость!J10, "")</f>
        <v/>
      </c>
      <c r="K319" s="151" t="str">
        <f>IF(Ведомость!$B31&gt;1, Ведомость!K10, "")</f>
        <v/>
      </c>
      <c r="L319" s="151" t="str">
        <f>IF(Ведомость!$B31&gt;1, Ведомость!L10, "")</f>
        <v/>
      </c>
      <c r="M319" s="151" t="str">
        <f>IF(Ведомость!$B31&gt;1, Ведомость!M10, "")</f>
        <v/>
      </c>
      <c r="N319" s="151" t="str">
        <f>IF(Ведомость!$B31&gt;1, Ведомость!N10, "")</f>
        <v/>
      </c>
      <c r="O319" s="151" t="str">
        <f>IF(Ведомость!$B31&gt;1, Ведомость!O10, "")</f>
        <v/>
      </c>
      <c r="P319" s="151" t="str">
        <f>IF(Ведомость!$B31&gt;1, Ведомость!P10, "")</f>
        <v/>
      </c>
      <c r="Q319" s="151" t="str">
        <f>IF(Ведомость!$B31&gt;1, Ведомость!Q10, "")</f>
        <v/>
      </c>
      <c r="R319" s="177" t="s">
        <v>22</v>
      </c>
      <c r="S319" s="179" t="s">
        <v>24</v>
      </c>
    </row>
    <row r="320" spans="1:19" ht="62.25" customHeight="1" thickBot="1" x14ac:dyDescent="0.3">
      <c r="A320" s="155"/>
      <c r="B320" s="172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78"/>
      <c r="S320" s="180"/>
    </row>
    <row r="321" spans="1:19" ht="15.75" thickBot="1" x14ac:dyDescent="0.3">
      <c r="A321" s="26">
        <f>Ведомость!A31</f>
        <v>20</v>
      </c>
      <c r="B321" s="13">
        <f>Ведомость!B31</f>
        <v>0</v>
      </c>
      <c r="C321" s="27" t="str">
        <f>IF(Ведомость!C10&gt;1, LOOKUP(Ведомость!C31,{0;1;2.5;3.5;4.5},{"н/a";"2";"3";"4";"5"}), "")</f>
        <v/>
      </c>
      <c r="D321" s="27" t="str">
        <f>IF(Ведомость!D10&gt;1, LOOKUP(Ведомость!D31,{0;1;2.5;3.5;4.5},{"н/a";"2";"3";"4";"5"}), "")</f>
        <v/>
      </c>
      <c r="E321" s="27" t="str">
        <f>IF(Ведомость!E10&gt;1, LOOKUP(Ведомость!E31,{0;1;2.5;3.5;4.5},{"н/a";"2";"3";"4";"5"}), "")</f>
        <v/>
      </c>
      <c r="F321" s="27" t="str">
        <f>IF(Ведомость!F10&gt;1, LOOKUP(Ведомость!F31,{0;1;2.5;3.5;4.5},{"н/a";"2";"3";"4";"5"}), "")</f>
        <v/>
      </c>
      <c r="G321" s="27" t="str">
        <f>IF(Ведомость!G10&gt;1, LOOKUP(Ведомость!G31,{0;1;2.5;3.5;4.5},{"н/a";"2";"3";"4";"5"}), "")</f>
        <v/>
      </c>
      <c r="H321" s="27" t="str">
        <f>IF(Ведомость!H10&gt;1, LOOKUP(Ведомость!H31,{0;1;2.5;3.5;4.5},{"н/a";"2";"3";"4";"5"}), "")</f>
        <v/>
      </c>
      <c r="I321" s="27" t="str">
        <f>IF(Ведомость!I10&gt;1, LOOKUP(Ведомость!I31,{0;1;2.5;3.5;4.5},{"н/a";"2";"3";"4";"5"}), "")</f>
        <v/>
      </c>
      <c r="J321" s="27" t="str">
        <f>IF(Ведомость!J10&gt;1, LOOKUP(Ведомость!J31,{0;1;2.5;3.5;4.5},{"н/a";"2";"3";"4";"5"}), "")</f>
        <v/>
      </c>
      <c r="K321" s="27" t="str">
        <f>IF(Ведомость!K10&gt;1, LOOKUP(Ведомость!K31,{0;1;2.5;3.5;4.5},{"н/a";"2";"3";"4";"5"}), "")</f>
        <v/>
      </c>
      <c r="L321" s="27" t="str">
        <f>IF(Ведомость!L10&gt;1, LOOKUP(Ведомость!L31,{0;1;2.5;3.5;4.5},{"н/a";"2";"3";"4";"5"}), "")</f>
        <v/>
      </c>
      <c r="M321" s="27" t="str">
        <f>IF(Ведомость!M10&gt;1, LOOKUP(Ведомость!M31,{0;1;2.5;3.5;4.5},{"н/a";"2";"3";"4";"5"}), "")</f>
        <v/>
      </c>
      <c r="N321" s="27" t="str">
        <f>IF(Ведомость!N10&gt;1, LOOKUP(Ведомость!N31,{0;1;2.5;3.5;4.5},{"н/a";"2";"3";"4";"5"}), "")</f>
        <v/>
      </c>
      <c r="O321" s="27" t="str">
        <f>IF(Ведомость!O10&gt;1, LOOKUP(Ведомость!O31,{0;1;2.5;3.5;4.5},{"н/a";"2";"3";"4";"5"}), "")</f>
        <v/>
      </c>
      <c r="P321" s="27" t="str">
        <f>IF(Ведомость!P10&gt;1, LOOKUP(Ведомость!P31,{0;1;2.5;3.5;4.5},{"н/a";"2";"3";"4";"5"}), "")</f>
        <v/>
      </c>
      <c r="Q321" s="27" t="str">
        <f>IF(Ведомость!Q10&gt;1, LOOKUP(Ведомость!Q31,{0;1;2.5;3.5;4.5},{"н/a";"2";"3";"4";"5"}), "")</f>
        <v/>
      </c>
      <c r="R321" s="8">
        <f>Ведомость!R31</f>
        <v>0</v>
      </c>
      <c r="S321" s="9">
        <f>Ведомость!S31</f>
        <v>0</v>
      </c>
    </row>
    <row r="323" spans="1:19" x14ac:dyDescent="0.25">
      <c r="B323" s="7" t="s">
        <v>17</v>
      </c>
      <c r="C323" s="164"/>
      <c r="D323" s="164"/>
      <c r="E323" s="164"/>
      <c r="F323" s="164"/>
      <c r="G323" s="164"/>
      <c r="H323" s="164"/>
      <c r="I323" s="165">
        <f>Ведомость!$C$7</f>
        <v>0</v>
      </c>
      <c r="J323" s="165"/>
      <c r="K323" s="165"/>
      <c r="L323" s="165"/>
      <c r="M323" s="165"/>
      <c r="N323" s="165"/>
      <c r="O323" s="165"/>
      <c r="P323" s="165"/>
      <c r="Q323" s="165"/>
    </row>
    <row r="325" spans="1:19" x14ac:dyDescent="0.25">
      <c r="B325" s="7" t="s">
        <v>42</v>
      </c>
      <c r="C325" s="164"/>
      <c r="D325" s="164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</row>
    <row r="327" spans="1:19" x14ac:dyDescent="0.25">
      <c r="A327" s="32"/>
      <c r="B327" s="33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2"/>
      <c r="S327" s="32"/>
    </row>
    <row r="330" spans="1:19" ht="15.75" x14ac:dyDescent="0.25">
      <c r="A330" s="147" t="str">
        <f>Ведомость!A1</f>
        <v>ГБПОУ Бологовский колледж</v>
      </c>
      <c r="B330" s="147"/>
      <c r="C330" s="147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</row>
    <row r="331" spans="1:19" ht="15.75" x14ac:dyDescent="0.25">
      <c r="A331" s="148" t="s">
        <v>0</v>
      </c>
      <c r="B331" s="148"/>
      <c r="C331" s="148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</row>
    <row r="332" spans="1:19" ht="15.75" x14ac:dyDescent="0.25">
      <c r="A332" s="148" t="s">
        <v>1</v>
      </c>
      <c r="B332" s="148"/>
      <c r="C332" s="148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</row>
    <row r="333" spans="1:19" x14ac:dyDescent="0.25">
      <c r="A333" s="6"/>
      <c r="B333" s="6" t="s">
        <v>2</v>
      </c>
      <c r="C333" s="149">
        <f>Ведомость!$C$5</f>
        <v>0</v>
      </c>
      <c r="D333" s="149"/>
      <c r="E333" s="149"/>
      <c r="F333" s="1"/>
      <c r="G333" s="150" t="s">
        <v>3</v>
      </c>
      <c r="H333" s="150"/>
      <c r="I333" s="150"/>
      <c r="J333" s="149">
        <f>Ведомость!$J$5</f>
        <v>0</v>
      </c>
      <c r="K333" s="149"/>
      <c r="L333" s="149"/>
      <c r="M333" s="149"/>
      <c r="P333" s="163" t="s">
        <v>4</v>
      </c>
      <c r="Q333" s="163"/>
      <c r="R333" s="25">
        <f>Ведомость!$R$5</f>
        <v>0</v>
      </c>
    </row>
    <row r="334" spans="1:19" ht="15.75" thickBot="1" x14ac:dyDescent="0.3"/>
    <row r="335" spans="1:19" ht="15.75" thickBot="1" x14ac:dyDescent="0.3">
      <c r="A335" s="153" t="s">
        <v>18</v>
      </c>
      <c r="B335" s="170" t="s">
        <v>19</v>
      </c>
      <c r="C335" s="173" t="s">
        <v>20</v>
      </c>
      <c r="D335" s="174"/>
      <c r="E335" s="174"/>
      <c r="F335" s="174"/>
      <c r="G335" s="174"/>
      <c r="H335" s="174"/>
      <c r="I335" s="174"/>
      <c r="J335" s="174"/>
      <c r="K335" s="174"/>
      <c r="L335" s="174"/>
      <c r="M335" s="174"/>
      <c r="N335" s="174"/>
      <c r="O335" s="174"/>
      <c r="P335" s="174"/>
      <c r="Q335" s="175"/>
      <c r="R335" s="173" t="s">
        <v>21</v>
      </c>
      <c r="S335" s="176"/>
    </row>
    <row r="336" spans="1:19" ht="15" customHeight="1" x14ac:dyDescent="0.25">
      <c r="A336" s="154"/>
      <c r="B336" s="171"/>
      <c r="C336" s="151" t="str">
        <f>IF(Ведомость!$B32&gt;1, Ведомость!C10, "")</f>
        <v/>
      </c>
      <c r="D336" s="151" t="str">
        <f>IF(Ведомость!$B32&gt;1, Ведомость!D10, "")</f>
        <v/>
      </c>
      <c r="E336" s="151" t="str">
        <f>IF(Ведомость!$B32&gt;1, Ведомость!E10, "")</f>
        <v/>
      </c>
      <c r="F336" s="151" t="str">
        <f>IF(Ведомость!$B32&gt;1, Ведомость!F10, "")</f>
        <v/>
      </c>
      <c r="G336" s="151" t="str">
        <f>IF(Ведомость!$B32&gt;1, Ведомость!G10, "")</f>
        <v/>
      </c>
      <c r="H336" s="151" t="str">
        <f>IF(Ведомость!$B32&gt;1, Ведомость!H10, "")</f>
        <v/>
      </c>
      <c r="I336" s="151" t="str">
        <f>IF(Ведомость!$B32&gt;1, Ведомость!I10, "")</f>
        <v/>
      </c>
      <c r="J336" s="151" t="str">
        <f>IF(Ведомость!$B32&gt;1, Ведомость!J10, "")</f>
        <v/>
      </c>
      <c r="K336" s="151" t="str">
        <f>IF(Ведомость!$B32&gt;1, Ведомость!K10, "")</f>
        <v/>
      </c>
      <c r="L336" s="151" t="str">
        <f>IF(Ведомость!$B32&gt;1, Ведомость!L10, "")</f>
        <v/>
      </c>
      <c r="M336" s="151" t="str">
        <f>IF(Ведомость!$B32&gt;1, Ведомость!M10, "")</f>
        <v/>
      </c>
      <c r="N336" s="151" t="str">
        <f>IF(Ведомость!$B32&gt;1, Ведомость!N10, "")</f>
        <v/>
      </c>
      <c r="O336" s="151" t="str">
        <f>IF(Ведомость!$B32&gt;1, Ведомость!O10, "")</f>
        <v/>
      </c>
      <c r="P336" s="151" t="str">
        <f>IF(Ведомость!$B32&gt;1, Ведомость!P10, "")</f>
        <v/>
      </c>
      <c r="Q336" s="151" t="str">
        <f>IF(Ведомость!$B32&gt;1, Ведомость!Q10, "")</f>
        <v/>
      </c>
      <c r="R336" s="177" t="s">
        <v>22</v>
      </c>
      <c r="S336" s="179" t="s">
        <v>24</v>
      </c>
    </row>
    <row r="337" spans="1:19" ht="61.5" customHeight="1" thickBot="1" x14ac:dyDescent="0.3">
      <c r="A337" s="155"/>
      <c r="B337" s="172"/>
      <c r="C337" s="152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78"/>
      <c r="S337" s="180"/>
    </row>
    <row r="338" spans="1:19" ht="15.75" thickBot="1" x14ac:dyDescent="0.3">
      <c r="A338" s="26">
        <f>Ведомость!A32</f>
        <v>21</v>
      </c>
      <c r="B338" s="13">
        <f>Ведомость!B32</f>
        <v>0</v>
      </c>
      <c r="C338" s="27" t="str">
        <f>IF(Ведомость!C10&gt;1, LOOKUP(Ведомость!C32,{0;1;2.5;3.5;4.5},{"н/a";"2";"3";"4";"5"}), "")</f>
        <v/>
      </c>
      <c r="D338" s="27" t="str">
        <f>IF(Ведомость!D10&gt;1, LOOKUP(Ведомость!D32,{0;1;2.5;3.5;4.5},{"н/a";"2";"3";"4";"5"}), "")</f>
        <v/>
      </c>
      <c r="E338" s="27" t="str">
        <f>IF(Ведомость!E10&gt;1, LOOKUP(Ведомость!E32,{0;1;2.5;3.5;4.5},{"н/a";"2";"3";"4";"5"}), "")</f>
        <v/>
      </c>
      <c r="F338" s="27" t="str">
        <f>IF(Ведомость!F10&gt;1, LOOKUP(Ведомость!F32,{0;1;2.5;3.5;4.5},{"н/a";"2";"3";"4";"5"}), "")</f>
        <v/>
      </c>
      <c r="G338" s="27" t="str">
        <f>IF(Ведомость!G10&gt;1, LOOKUP(Ведомость!G32,{0;1;2.5;3.5;4.5},{"н/a";"2";"3";"4";"5"}), "")</f>
        <v/>
      </c>
      <c r="H338" s="27" t="str">
        <f>IF(Ведомость!H10&gt;1, LOOKUP(Ведомость!H32,{0;1;2.5;3.5;4.5},{"н/a";"2";"3";"4";"5"}), "")</f>
        <v/>
      </c>
      <c r="I338" s="27" t="str">
        <f>IF(Ведомость!I10&gt;1, LOOKUP(Ведомость!I32,{0;1;2.5;3.5;4.5},{"н/a";"2";"3";"4";"5"}), "")</f>
        <v/>
      </c>
      <c r="J338" s="27" t="str">
        <f>IF(Ведомость!J10&gt;1, LOOKUP(Ведомость!J32,{0;1;2.5;3.5;4.5},{"н/a";"2";"3";"4";"5"}), "")</f>
        <v/>
      </c>
      <c r="K338" s="27" t="str">
        <f>IF(Ведомость!K10&gt;1, LOOKUP(Ведомость!K32,{0;1;2.5;3.5;4.5},{"н/a";"2";"3";"4";"5"}), "")</f>
        <v/>
      </c>
      <c r="L338" s="27" t="str">
        <f>IF(Ведомость!L10&gt;1, LOOKUP(Ведомость!L32,{0;1;2.5;3.5;4.5},{"н/a";"2";"3";"4";"5"}), "")</f>
        <v/>
      </c>
      <c r="M338" s="27" t="str">
        <f>IF(Ведомость!M10&gt;1, LOOKUP(Ведомость!M32,{0;1;2.5;3.5;4.5},{"н/a";"2";"3";"4";"5"}), "")</f>
        <v/>
      </c>
      <c r="N338" s="27" t="str">
        <f>IF(Ведомость!N10&gt;1, LOOKUP(Ведомость!N32,{0;1;2.5;3.5;4.5},{"н/a";"2";"3";"4";"5"}), "")</f>
        <v/>
      </c>
      <c r="O338" s="27" t="str">
        <f>IF(Ведомость!O10&gt;1, LOOKUP(Ведомость!O32,{0;1;2.5;3.5;4.5},{"н/a";"2";"3";"4";"5"}), "")</f>
        <v/>
      </c>
      <c r="P338" s="27" t="str">
        <f>IF(Ведомость!P10&gt;1, LOOKUP(Ведомость!P32,{0;1;2.5;3.5;4.5},{"н/a";"2";"3";"4";"5"}), "")</f>
        <v/>
      </c>
      <c r="Q338" s="27" t="str">
        <f>IF(Ведомость!Q10&gt;1, LOOKUP(Ведомость!Q32,{0;1;2.5;3.5;4.5},{"н/a";"2";"3";"4";"5"}), "")</f>
        <v/>
      </c>
      <c r="R338" s="8">
        <f>Ведомость!R32</f>
        <v>0</v>
      </c>
      <c r="S338" s="9">
        <f>Ведомость!S32</f>
        <v>0</v>
      </c>
    </row>
    <row r="340" spans="1:19" x14ac:dyDescent="0.25">
      <c r="B340" s="7" t="s">
        <v>17</v>
      </c>
      <c r="C340" s="164"/>
      <c r="D340" s="164"/>
      <c r="E340" s="164"/>
      <c r="F340" s="164"/>
      <c r="G340" s="164"/>
      <c r="H340" s="164"/>
      <c r="I340" s="165">
        <f>Ведомость!$C$7</f>
        <v>0</v>
      </c>
      <c r="J340" s="165"/>
      <c r="K340" s="165"/>
      <c r="L340" s="165"/>
      <c r="M340" s="165"/>
      <c r="N340" s="165"/>
      <c r="O340" s="165"/>
      <c r="P340" s="165"/>
      <c r="Q340" s="165"/>
    </row>
    <row r="342" spans="1:19" x14ac:dyDescent="0.25">
      <c r="B342" s="7" t="s">
        <v>42</v>
      </c>
      <c r="C342" s="164"/>
      <c r="D342" s="164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</row>
    <row r="344" spans="1:19" x14ac:dyDescent="0.25">
      <c r="A344" s="32"/>
      <c r="B344" s="33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2"/>
      <c r="S344" s="32"/>
    </row>
    <row r="345" spans="1:19" ht="15.75" x14ac:dyDescent="0.25">
      <c r="A345" s="147" t="str">
        <f>Ведомость!A1</f>
        <v>ГБПОУ Бологовский колледж</v>
      </c>
      <c r="B345" s="147"/>
      <c r="C345" s="147"/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</row>
    <row r="346" spans="1:19" ht="15.75" x14ac:dyDescent="0.25">
      <c r="A346" s="148" t="str">
        <f>Ведомость!A2</f>
        <v xml:space="preserve">ВЕДОМОСТЬ </v>
      </c>
      <c r="B346" s="148"/>
      <c r="C346" s="148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</row>
    <row r="347" spans="1:19" ht="15.75" x14ac:dyDescent="0.25">
      <c r="A347" s="148" t="str">
        <f>Ведомость!A3</f>
        <v>успеваемости и посещаемости</v>
      </c>
      <c r="B347" s="148"/>
      <c r="C347" s="148"/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</row>
    <row r="348" spans="1:19" x14ac:dyDescent="0.25">
      <c r="A348" s="6"/>
      <c r="B348" s="6" t="s">
        <v>2</v>
      </c>
      <c r="C348" s="149">
        <f>Ведомость!$C$5</f>
        <v>0</v>
      </c>
      <c r="D348" s="149"/>
      <c r="E348" s="149"/>
      <c r="F348" s="1"/>
      <c r="G348" s="150" t="s">
        <v>3</v>
      </c>
      <c r="H348" s="150"/>
      <c r="I348" s="150"/>
      <c r="J348" s="149">
        <f>Ведомость!$J$5</f>
        <v>0</v>
      </c>
      <c r="K348" s="149"/>
      <c r="L348" s="149"/>
      <c r="M348" s="149"/>
      <c r="P348" s="163" t="s">
        <v>4</v>
      </c>
      <c r="Q348" s="163"/>
      <c r="R348" s="25">
        <f>Ведомость!$R$5</f>
        <v>0</v>
      </c>
    </row>
    <row r="349" spans="1:19" ht="15.75" thickBot="1" x14ac:dyDescent="0.3"/>
    <row r="350" spans="1:19" ht="15.75" thickBot="1" x14ac:dyDescent="0.3">
      <c r="A350" s="153" t="s">
        <v>18</v>
      </c>
      <c r="B350" s="170" t="s">
        <v>19</v>
      </c>
      <c r="C350" s="173" t="s">
        <v>20</v>
      </c>
      <c r="D350" s="174"/>
      <c r="E350" s="174"/>
      <c r="F350" s="174"/>
      <c r="G350" s="174"/>
      <c r="H350" s="174"/>
      <c r="I350" s="174"/>
      <c r="J350" s="174"/>
      <c r="K350" s="174"/>
      <c r="L350" s="174"/>
      <c r="M350" s="174"/>
      <c r="N350" s="174"/>
      <c r="O350" s="174"/>
      <c r="P350" s="174"/>
      <c r="Q350" s="175"/>
      <c r="R350" s="173" t="s">
        <v>21</v>
      </c>
      <c r="S350" s="176"/>
    </row>
    <row r="351" spans="1:19" ht="15" customHeight="1" x14ac:dyDescent="0.25">
      <c r="A351" s="154"/>
      <c r="B351" s="171"/>
      <c r="C351" s="151" t="str">
        <f>IF(Ведомость!$B33&gt;1, Ведомость!C10, "")</f>
        <v/>
      </c>
      <c r="D351" s="151" t="str">
        <f>IF(Ведомость!$B33&gt;1, Ведомость!D10, "")</f>
        <v/>
      </c>
      <c r="E351" s="151" t="str">
        <f>IF(Ведомость!$B33&gt;1, Ведомость!E10, "")</f>
        <v/>
      </c>
      <c r="F351" s="151" t="str">
        <f>IF(Ведомость!$B33&gt;1, Ведомость!F10, "")</f>
        <v/>
      </c>
      <c r="G351" s="151" t="str">
        <f>IF(Ведомость!$B33&gt;1, Ведомость!G10, "")</f>
        <v/>
      </c>
      <c r="H351" s="151" t="str">
        <f>IF(Ведомость!$B33&gt;1, Ведомость!H10, "")</f>
        <v/>
      </c>
      <c r="I351" s="151" t="str">
        <f>IF(Ведомость!$B33&gt;1, Ведомость!I10, "")</f>
        <v/>
      </c>
      <c r="J351" s="151" t="str">
        <f>IF(Ведомость!$B33&gt;1, Ведомость!J10, "")</f>
        <v/>
      </c>
      <c r="K351" s="151" t="str">
        <f>IF(Ведомость!$B33&gt;1, Ведомость!K10, "")</f>
        <v/>
      </c>
      <c r="L351" s="151" t="str">
        <f>IF(Ведомость!$B33&gt;1, Ведомость!L10, "")</f>
        <v/>
      </c>
      <c r="M351" s="151" t="str">
        <f>IF(Ведомость!$B33&gt;1, Ведомость!M10, "")</f>
        <v/>
      </c>
      <c r="N351" s="151" t="str">
        <f>IF(Ведомость!$B33&gt;1, Ведомость!N10, "")</f>
        <v/>
      </c>
      <c r="O351" s="151" t="str">
        <f>IF(Ведомость!$B33&gt;1, Ведомость!O10, "")</f>
        <v/>
      </c>
      <c r="P351" s="151" t="str">
        <f>IF(Ведомость!$B33&gt;1, Ведомость!P10, "")</f>
        <v/>
      </c>
      <c r="Q351" s="151" t="str">
        <f>IF(Ведомость!$B33&gt;1, Ведомость!Q10, "")</f>
        <v/>
      </c>
      <c r="R351" s="177" t="s">
        <v>22</v>
      </c>
      <c r="S351" s="179" t="s">
        <v>24</v>
      </c>
    </row>
    <row r="352" spans="1:19" ht="61.5" customHeight="1" thickBot="1" x14ac:dyDescent="0.3">
      <c r="A352" s="155"/>
      <c r="B352" s="172"/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78"/>
      <c r="S352" s="180"/>
    </row>
    <row r="353" spans="1:19" ht="15.75" thickBot="1" x14ac:dyDescent="0.3">
      <c r="A353" s="26">
        <f>Ведомость!A33</f>
        <v>22</v>
      </c>
      <c r="B353" s="13">
        <f>Ведомость!B33</f>
        <v>0</v>
      </c>
      <c r="C353" s="27" t="str">
        <f>IF(Ведомость!C10&gt;1, LOOKUP(Ведомость!C33,{0;1;2.5;3.5;4.5},{"н/a";"2";"3";"4";"5"}), "")</f>
        <v/>
      </c>
      <c r="D353" s="27" t="str">
        <f>IF(Ведомость!D10&gt;1, LOOKUP(Ведомость!D33,{0;1;2.5;3.5;4.5},{"н/a";"2";"3";"4";"5"}), "")</f>
        <v/>
      </c>
      <c r="E353" s="27" t="str">
        <f>IF(Ведомость!E10&gt;1, LOOKUP(Ведомость!E33,{0;1;2.5;3.5;4.5},{"н/a";"2";"3";"4";"5"}), "")</f>
        <v/>
      </c>
      <c r="F353" s="27" t="str">
        <f>IF(Ведомость!F10&gt;1, LOOKUP(Ведомость!F33,{0;1;2.5;3.5;4.5},{"н/a";"2";"3";"4";"5"}), "")</f>
        <v/>
      </c>
      <c r="G353" s="27" t="str">
        <f>IF(Ведомость!G10&gt;1, LOOKUP(Ведомость!G33,{0;1;2.5;3.5;4.5},{"н/a";"2";"3";"4";"5"}), "")</f>
        <v/>
      </c>
      <c r="H353" s="27" t="str">
        <f>IF(Ведомость!H10&gt;1, LOOKUP(Ведомость!H33,{0;1;2.5;3.5;4.5},{"н/a";"2";"3";"4";"5"}), "")</f>
        <v/>
      </c>
      <c r="I353" s="27" t="str">
        <f>IF(Ведомость!I10&gt;1, LOOKUP(Ведомость!I33,{0;1;2.5;3.5;4.5},{"н/a";"2";"3";"4";"5"}), "")</f>
        <v/>
      </c>
      <c r="J353" s="27" t="str">
        <f>IF(Ведомость!J10&gt;1, LOOKUP(Ведомость!J33,{0;1;2.5;3.5;4.5},{"н/a";"2";"3";"4";"5"}), "")</f>
        <v/>
      </c>
      <c r="K353" s="27" t="str">
        <f>IF(Ведомость!K10&gt;1, LOOKUP(Ведомость!K33,{0;1;2.5;3.5;4.5},{"н/a";"2";"3";"4";"5"}), "")</f>
        <v/>
      </c>
      <c r="L353" s="27" t="str">
        <f>IF(Ведомость!L10&gt;1, LOOKUP(Ведомость!L33,{0;1;2.5;3.5;4.5},{"н/a";"2";"3";"4";"5"}), "")</f>
        <v/>
      </c>
      <c r="M353" s="27" t="str">
        <f>IF(Ведомость!M10&gt;1, LOOKUP(Ведомость!M33,{0;1;2.5;3.5;4.5},{"н/a";"2";"3";"4";"5"}), "")</f>
        <v/>
      </c>
      <c r="N353" s="27" t="str">
        <f>IF(Ведомость!N10&gt;1, LOOKUP(Ведомость!N33,{0;1;2.5;3.5;4.5},{"н/a";"2";"3";"4";"5"}), "")</f>
        <v/>
      </c>
      <c r="O353" s="27" t="str">
        <f>IF(Ведомость!O10&gt;1, LOOKUP(Ведомость!O33,{0;1;2.5;3.5;4.5},{"н/a";"2";"3";"4";"5"}), "")</f>
        <v/>
      </c>
      <c r="P353" s="27" t="str">
        <f>IF(Ведомость!P10&gt;1, LOOKUP(Ведомость!P33,{0;1;2.5;3.5;4.5},{"н/a";"2";"3";"4";"5"}), "")</f>
        <v/>
      </c>
      <c r="Q353" s="27" t="str">
        <f>IF(Ведомость!Q10&gt;1, LOOKUP(Ведомость!Q33,{0;1;2.5;3.5;4.5},{"н/a";"2";"3";"4";"5"}), "")</f>
        <v/>
      </c>
      <c r="R353" s="8">
        <f>Ведомость!R33</f>
        <v>0</v>
      </c>
      <c r="S353" s="9">
        <f>Ведомость!S33</f>
        <v>0</v>
      </c>
    </row>
    <row r="355" spans="1:19" x14ac:dyDescent="0.25">
      <c r="B355" s="7" t="s">
        <v>17</v>
      </c>
      <c r="C355" s="164"/>
      <c r="D355" s="164"/>
      <c r="E355" s="164"/>
      <c r="F355" s="164"/>
      <c r="G355" s="164"/>
      <c r="H355" s="164"/>
      <c r="I355" s="165">
        <f>Ведомость!$C$7</f>
        <v>0</v>
      </c>
      <c r="J355" s="165"/>
      <c r="K355" s="165"/>
      <c r="L355" s="165"/>
      <c r="M355" s="165"/>
      <c r="N355" s="165"/>
      <c r="O355" s="165"/>
      <c r="P355" s="165"/>
      <c r="Q355" s="165"/>
    </row>
    <row r="357" spans="1:19" x14ac:dyDescent="0.25">
      <c r="B357" s="7" t="s">
        <v>42</v>
      </c>
      <c r="C357" s="164"/>
      <c r="D357" s="164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</row>
    <row r="359" spans="1:19" x14ac:dyDescent="0.25">
      <c r="A359" s="32"/>
      <c r="B359" s="33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2"/>
      <c r="S359" s="32"/>
    </row>
    <row r="362" spans="1:19" ht="15.75" x14ac:dyDescent="0.25">
      <c r="A362" s="147" t="str">
        <f>Ведомость!A1</f>
        <v>ГБПОУ Бологовский колледж</v>
      </c>
      <c r="B362" s="147"/>
      <c r="C362" s="147"/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</row>
    <row r="363" spans="1:19" ht="15.75" x14ac:dyDescent="0.25">
      <c r="A363" s="148" t="s">
        <v>0</v>
      </c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</row>
    <row r="364" spans="1:19" ht="15.75" x14ac:dyDescent="0.25">
      <c r="A364" s="148" t="s">
        <v>1</v>
      </c>
      <c r="B364" s="148"/>
      <c r="C364" s="148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</row>
    <row r="365" spans="1:19" x14ac:dyDescent="0.25">
      <c r="A365" s="6"/>
      <c r="B365" s="6" t="s">
        <v>2</v>
      </c>
      <c r="C365" s="149">
        <f>Ведомость!$C$5</f>
        <v>0</v>
      </c>
      <c r="D365" s="149"/>
      <c r="E365" s="149"/>
      <c r="F365" s="1"/>
      <c r="G365" s="150" t="s">
        <v>3</v>
      </c>
      <c r="H365" s="150"/>
      <c r="I365" s="150"/>
      <c r="J365" s="149">
        <f>Ведомость!$J$5</f>
        <v>0</v>
      </c>
      <c r="K365" s="149"/>
      <c r="L365" s="149"/>
      <c r="M365" s="149"/>
      <c r="P365" s="163" t="s">
        <v>4</v>
      </c>
      <c r="Q365" s="163"/>
      <c r="R365" s="25">
        <f>Ведомость!$R$5</f>
        <v>0</v>
      </c>
    </row>
    <row r="366" spans="1:19" ht="15.75" thickBot="1" x14ac:dyDescent="0.3"/>
    <row r="367" spans="1:19" ht="15.75" thickBot="1" x14ac:dyDescent="0.3">
      <c r="A367" s="153" t="s">
        <v>18</v>
      </c>
      <c r="B367" s="170" t="s">
        <v>19</v>
      </c>
      <c r="C367" s="173" t="s">
        <v>20</v>
      </c>
      <c r="D367" s="174"/>
      <c r="E367" s="174"/>
      <c r="F367" s="174"/>
      <c r="G367" s="174"/>
      <c r="H367" s="174"/>
      <c r="I367" s="174"/>
      <c r="J367" s="174"/>
      <c r="K367" s="174"/>
      <c r="L367" s="174"/>
      <c r="M367" s="174"/>
      <c r="N367" s="174"/>
      <c r="O367" s="174"/>
      <c r="P367" s="174"/>
      <c r="Q367" s="175"/>
      <c r="R367" s="173" t="s">
        <v>21</v>
      </c>
      <c r="S367" s="176"/>
    </row>
    <row r="368" spans="1:19" ht="15" customHeight="1" x14ac:dyDescent="0.25">
      <c r="A368" s="154"/>
      <c r="B368" s="171"/>
      <c r="C368" s="151" t="str">
        <f>IF(Ведомость!$B34&gt;1, Ведомость!C10, "")</f>
        <v/>
      </c>
      <c r="D368" s="151" t="str">
        <f>IF(Ведомость!$B34&gt;1, Ведомость!D10, "")</f>
        <v/>
      </c>
      <c r="E368" s="151" t="str">
        <f>IF(Ведомость!$B34&gt;1, Ведомость!E10, "")</f>
        <v/>
      </c>
      <c r="F368" s="151" t="str">
        <f>IF(Ведомость!$B34&gt;1, Ведомость!F10, "")</f>
        <v/>
      </c>
      <c r="G368" s="151" t="str">
        <f>IF(Ведомость!$B34&gt;1, Ведомость!G10, "")</f>
        <v/>
      </c>
      <c r="H368" s="151" t="str">
        <f>IF(Ведомость!$B34&gt;1, Ведомость!H10, "")</f>
        <v/>
      </c>
      <c r="I368" s="151" t="str">
        <f>IF(Ведомость!$B34&gt;1, Ведомость!I10, "")</f>
        <v/>
      </c>
      <c r="J368" s="151" t="str">
        <f>IF(Ведомость!$B34&gt;1, Ведомость!J10, "")</f>
        <v/>
      </c>
      <c r="K368" s="151" t="str">
        <f>IF(Ведомость!$B34&gt;1, Ведомость!K10, "")</f>
        <v/>
      </c>
      <c r="L368" s="151" t="str">
        <f>IF(Ведомость!$B34&gt;1, Ведомость!L10, "")</f>
        <v/>
      </c>
      <c r="M368" s="151" t="str">
        <f>IF(Ведомость!$B34&gt;1, Ведомость!M10, "")</f>
        <v/>
      </c>
      <c r="N368" s="151" t="str">
        <f>IF(Ведомость!$B34&gt;1, Ведомость!N10, "")</f>
        <v/>
      </c>
      <c r="O368" s="151" t="str">
        <f>IF(Ведомость!$B34&gt;1, Ведомость!O10, "")</f>
        <v/>
      </c>
      <c r="P368" s="151" t="str">
        <f>IF(Ведомость!$B34&gt;1, Ведомость!P10, "")</f>
        <v/>
      </c>
      <c r="Q368" s="151" t="str">
        <f>IF(Ведомость!$B34&gt;1, Ведомость!Q10, "")</f>
        <v/>
      </c>
      <c r="R368" s="177" t="s">
        <v>22</v>
      </c>
      <c r="S368" s="179" t="s">
        <v>24</v>
      </c>
    </row>
    <row r="369" spans="1:19" ht="61.5" customHeight="1" thickBot="1" x14ac:dyDescent="0.3">
      <c r="A369" s="155"/>
      <c r="B369" s="172"/>
      <c r="C369" s="152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78"/>
      <c r="S369" s="180"/>
    </row>
    <row r="370" spans="1:19" ht="15.75" thickBot="1" x14ac:dyDescent="0.3">
      <c r="A370" s="26">
        <f>Ведомость!A34</f>
        <v>23</v>
      </c>
      <c r="B370" s="13">
        <f>Ведомость!B34</f>
        <v>0</v>
      </c>
      <c r="C370" s="27" t="str">
        <f>IF(Ведомость!C10&gt;1, LOOKUP(Ведомость!C34,{0;1;2.5;3.5;4.5},{"н/a";"2";"3";"4";"5"}), "")</f>
        <v/>
      </c>
      <c r="D370" s="27" t="str">
        <f>IF(Ведомость!D10&gt;1, LOOKUP(Ведомость!D34,{0;1;2.5;3.5;4.5},{"н/a";"2";"3";"4";"5"}), "")</f>
        <v/>
      </c>
      <c r="E370" s="27" t="str">
        <f>IF(Ведомость!E10&gt;1, LOOKUP(Ведомость!E34,{0;1;2.5;3.5;4.5},{"н/a";"2";"3";"4";"5"}), "")</f>
        <v/>
      </c>
      <c r="F370" s="27" t="str">
        <f>IF(Ведомость!F10&gt;1, LOOKUP(Ведомость!F34,{0;1;2.5;3.5;4.5},{"н/a";"2";"3";"4";"5"}), "")</f>
        <v/>
      </c>
      <c r="G370" s="27" t="str">
        <f>IF(Ведомость!G10&gt;1, LOOKUP(Ведомость!G34,{0;1;2.5;3.5;4.5},{"н/a";"2";"3";"4";"5"}), "")</f>
        <v/>
      </c>
      <c r="H370" s="27" t="str">
        <f>IF(Ведомость!H10&gt;1, LOOKUP(Ведомость!H34,{0;1;2.5;3.5;4.5},{"н/a";"2";"3";"4";"5"}), "")</f>
        <v/>
      </c>
      <c r="I370" s="27" t="str">
        <f>IF(Ведомость!I10&gt;1, LOOKUP(Ведомость!I34,{0;1;2.5;3.5;4.5},{"н/a";"2";"3";"4";"5"}), "")</f>
        <v/>
      </c>
      <c r="J370" s="27" t="str">
        <f>IF(Ведомость!J10&gt;1, LOOKUP(Ведомость!J34,{0;1;2.5;3.5;4.5},{"н/a";"2";"3";"4";"5"}), "")</f>
        <v/>
      </c>
      <c r="K370" s="27" t="str">
        <f>IF(Ведомость!K10&gt;1, LOOKUP(Ведомость!K34,{0;1;2.5;3.5;4.5},{"н/a";"2";"3";"4";"5"}), "")</f>
        <v/>
      </c>
      <c r="L370" s="27" t="str">
        <f>IF(Ведомость!L10&gt;1, LOOKUP(Ведомость!L34,{0;1;2.5;3.5;4.5},{"н/a";"2";"3";"4";"5"}), "")</f>
        <v/>
      </c>
      <c r="M370" s="27" t="str">
        <f>IF(Ведомость!M10&gt;1, LOOKUP(Ведомость!M34,{0;1;2.5;3.5;4.5},{"н/a";"2";"3";"4";"5"}), "")</f>
        <v/>
      </c>
      <c r="N370" s="27" t="str">
        <f>IF(Ведомость!N10&gt;1, LOOKUP(Ведомость!N34,{0;1;2.5;3.5;4.5},{"н/a";"2";"3";"4";"5"}), "")</f>
        <v/>
      </c>
      <c r="O370" s="27" t="str">
        <f>IF(Ведомость!O10&gt;1, LOOKUP(Ведомость!O34,{0;1;2.5;3.5;4.5},{"н/a";"2";"3";"4";"5"}), "")</f>
        <v/>
      </c>
      <c r="P370" s="27" t="str">
        <f>IF(Ведомость!P10&gt;1, LOOKUP(Ведомость!P34,{0;1;2.5;3.5;4.5},{"н/a";"2";"3";"4";"5"}), "")</f>
        <v/>
      </c>
      <c r="Q370" s="27" t="str">
        <f>IF(Ведомость!Q10&gt;1, LOOKUP(Ведомость!Q34,{0;1;2.5;3.5;4.5},{"н/a";"2";"3";"4";"5"}), "")</f>
        <v/>
      </c>
      <c r="R370" s="8">
        <f>Ведомость!R34</f>
        <v>0</v>
      </c>
      <c r="S370" s="9">
        <f>Ведомость!S34</f>
        <v>0</v>
      </c>
    </row>
    <row r="372" spans="1:19" x14ac:dyDescent="0.25">
      <c r="B372" s="7" t="s">
        <v>17</v>
      </c>
      <c r="C372" s="164"/>
      <c r="D372" s="164"/>
      <c r="E372" s="164"/>
      <c r="F372" s="164"/>
      <c r="G372" s="164"/>
      <c r="H372" s="164"/>
      <c r="I372" s="165">
        <f>Ведомость!$C$7</f>
        <v>0</v>
      </c>
      <c r="J372" s="165"/>
      <c r="K372" s="165"/>
      <c r="L372" s="165"/>
      <c r="M372" s="165"/>
      <c r="N372" s="165"/>
      <c r="O372" s="165"/>
      <c r="P372" s="165"/>
      <c r="Q372" s="165"/>
    </row>
    <row r="374" spans="1:19" x14ac:dyDescent="0.25">
      <c r="B374" s="7" t="s">
        <v>42</v>
      </c>
      <c r="C374" s="164"/>
      <c r="D374" s="164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</row>
    <row r="376" spans="1:19" x14ac:dyDescent="0.25">
      <c r="A376" s="32"/>
      <c r="B376" s="33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2"/>
      <c r="S376" s="32"/>
    </row>
    <row r="379" spans="1:19" ht="15.75" x14ac:dyDescent="0.25">
      <c r="A379" s="147" t="str">
        <f>Ведомость!A1</f>
        <v>ГБПОУ Бологовский колледж</v>
      </c>
      <c r="B379" s="147"/>
      <c r="C379" s="147"/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</row>
    <row r="380" spans="1:19" ht="15.75" x14ac:dyDescent="0.25">
      <c r="A380" s="148" t="s">
        <v>0</v>
      </c>
      <c r="B380" s="148"/>
      <c r="C380" s="148"/>
      <c r="D380" s="148"/>
      <c r="E380" s="148"/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</row>
    <row r="381" spans="1:19" ht="15.75" x14ac:dyDescent="0.25">
      <c r="A381" s="148" t="s">
        <v>1</v>
      </c>
      <c r="B381" s="148"/>
      <c r="C381" s="148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</row>
    <row r="382" spans="1:19" x14ac:dyDescent="0.25">
      <c r="A382" s="6"/>
      <c r="B382" s="6" t="s">
        <v>2</v>
      </c>
      <c r="C382" s="149">
        <f>Ведомость!$C$5</f>
        <v>0</v>
      </c>
      <c r="D382" s="149"/>
      <c r="E382" s="149"/>
      <c r="F382" s="1"/>
      <c r="G382" s="150" t="s">
        <v>3</v>
      </c>
      <c r="H382" s="150"/>
      <c r="I382" s="150"/>
      <c r="J382" s="149">
        <f>Ведомость!$J$5</f>
        <v>0</v>
      </c>
      <c r="K382" s="149"/>
      <c r="L382" s="149"/>
      <c r="M382" s="149"/>
      <c r="P382" s="163" t="s">
        <v>4</v>
      </c>
      <c r="Q382" s="163"/>
      <c r="R382" s="25">
        <f>Ведомость!$R$5</f>
        <v>0</v>
      </c>
    </row>
    <row r="383" spans="1:19" ht="15.75" thickBot="1" x14ac:dyDescent="0.3"/>
    <row r="384" spans="1:19" ht="15.75" thickBot="1" x14ac:dyDescent="0.3">
      <c r="A384" s="153" t="s">
        <v>18</v>
      </c>
      <c r="B384" s="170" t="s">
        <v>19</v>
      </c>
      <c r="C384" s="173" t="s">
        <v>20</v>
      </c>
      <c r="D384" s="174"/>
      <c r="E384" s="174"/>
      <c r="F384" s="174"/>
      <c r="G384" s="174"/>
      <c r="H384" s="174"/>
      <c r="I384" s="174"/>
      <c r="J384" s="174"/>
      <c r="K384" s="174"/>
      <c r="L384" s="174"/>
      <c r="M384" s="174"/>
      <c r="N384" s="174"/>
      <c r="O384" s="174"/>
      <c r="P384" s="174"/>
      <c r="Q384" s="175"/>
      <c r="R384" s="173" t="s">
        <v>21</v>
      </c>
      <c r="S384" s="176"/>
    </row>
    <row r="385" spans="1:19" ht="15" customHeight="1" x14ac:dyDescent="0.25">
      <c r="A385" s="154"/>
      <c r="B385" s="171"/>
      <c r="C385" s="151" t="str">
        <f>IF(Ведомость!$B35&gt;1, Ведомость!C10, "")</f>
        <v/>
      </c>
      <c r="D385" s="151" t="str">
        <f>IF(Ведомость!$B35&gt;1, Ведомость!D10, "")</f>
        <v/>
      </c>
      <c r="E385" s="151" t="str">
        <f>IF(Ведомость!$B35&gt;1, Ведомость!E10, "")</f>
        <v/>
      </c>
      <c r="F385" s="151" t="str">
        <f>IF(Ведомость!$B35&gt;1, Ведомость!F10, "")</f>
        <v/>
      </c>
      <c r="G385" s="151" t="str">
        <f>IF(Ведомость!$B35&gt;1, Ведомость!G10, "")</f>
        <v/>
      </c>
      <c r="H385" s="151" t="str">
        <f>IF(Ведомость!$B35&gt;1, Ведомость!H10, "")</f>
        <v/>
      </c>
      <c r="I385" s="151" t="str">
        <f>IF(Ведомость!$B35&gt;1, Ведомость!I10, "")</f>
        <v/>
      </c>
      <c r="J385" s="151" t="str">
        <f>IF(Ведомость!$B35&gt;1, Ведомость!J10, "")</f>
        <v/>
      </c>
      <c r="K385" s="151" t="str">
        <f>IF(Ведомость!$B35&gt;1, Ведомость!K10, "")</f>
        <v/>
      </c>
      <c r="L385" s="151" t="str">
        <f>IF(Ведомость!$B35&gt;1, Ведомость!L10, "")</f>
        <v/>
      </c>
      <c r="M385" s="151" t="str">
        <f>IF(Ведомость!$B35&gt;1, Ведомость!M10, "")</f>
        <v/>
      </c>
      <c r="N385" s="151" t="str">
        <f>IF(Ведомость!$B35&gt;1, Ведомость!N10, "")</f>
        <v/>
      </c>
      <c r="O385" s="151" t="str">
        <f>IF(Ведомость!$B35&gt;1, Ведомость!O10, "")</f>
        <v/>
      </c>
      <c r="P385" s="151" t="str">
        <f>IF(Ведомость!$B35&gt;1, Ведомость!P10, "")</f>
        <v/>
      </c>
      <c r="Q385" s="151" t="str">
        <f>IF(Ведомость!$B35&gt;1, Ведомость!Q10, "")</f>
        <v/>
      </c>
      <c r="R385" s="177" t="s">
        <v>22</v>
      </c>
      <c r="S385" s="179" t="s">
        <v>24</v>
      </c>
    </row>
    <row r="386" spans="1:19" ht="61.5" customHeight="1" thickBot="1" x14ac:dyDescent="0.3">
      <c r="A386" s="155"/>
      <c r="B386" s="172"/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78"/>
      <c r="S386" s="180"/>
    </row>
    <row r="387" spans="1:19" ht="15.75" thickBot="1" x14ac:dyDescent="0.3">
      <c r="A387" s="26">
        <f>Ведомость!A35</f>
        <v>24</v>
      </c>
      <c r="B387" s="13">
        <f>Ведомость!B35</f>
        <v>0</v>
      </c>
      <c r="C387" s="27" t="str">
        <f>IF(Ведомость!C10&gt;1, LOOKUP(Ведомость!C35,{0;1;2.5;3.5;4.5},{"н/a";"2";"3";"4";"5"}), "")</f>
        <v/>
      </c>
      <c r="D387" s="27" t="str">
        <f>IF(Ведомость!D10&gt;1, LOOKUP(Ведомость!D35,{0;1;2.5;3.5;4.5},{"н/a";"2";"3";"4";"5"}), "")</f>
        <v/>
      </c>
      <c r="E387" s="27" t="str">
        <f>IF(Ведомость!E10&gt;1, LOOKUP(Ведомость!E35,{0;1;2.5;3.5;4.5},{"н/a";"2";"3";"4";"5"}), "")</f>
        <v/>
      </c>
      <c r="F387" s="27" t="str">
        <f>IF(Ведомость!F10&gt;1, LOOKUP(Ведомость!F35,{0;1;2.5;3.5;4.5},{"н/a";"2";"3";"4";"5"}), "")</f>
        <v/>
      </c>
      <c r="G387" s="27" t="str">
        <f>IF(Ведомость!G10&gt;1, LOOKUP(Ведомость!G35,{0;1;2.5;3.5;4.5},{"н/a";"2";"3";"4";"5"}), "")</f>
        <v/>
      </c>
      <c r="H387" s="27" t="str">
        <f>IF(Ведомость!H10&gt;1, LOOKUP(Ведомость!H35,{0;1;2.5;3.5;4.5},{"н/a";"2";"3";"4";"5"}), "")</f>
        <v/>
      </c>
      <c r="I387" s="27" t="str">
        <f>IF(Ведомость!I10&gt;1, LOOKUP(Ведомость!I35,{0;1;2.5;3.5;4.5},{"н/a";"2";"3";"4";"5"}), "")</f>
        <v/>
      </c>
      <c r="J387" s="27" t="str">
        <f>IF(Ведомость!J10&gt;1, LOOKUP(Ведомость!J35,{0;1;2.5;3.5;4.5},{"н/a";"2";"3";"4";"5"}), "")</f>
        <v/>
      </c>
      <c r="K387" s="27" t="str">
        <f>IF(Ведомость!K10&gt;1, LOOKUP(Ведомость!K35,{0;1;2.5;3.5;4.5},{"н/a";"2";"3";"4";"5"}), "")</f>
        <v/>
      </c>
      <c r="L387" s="27" t="str">
        <f>IF(Ведомость!L10&gt;1, LOOKUP(Ведомость!L35,{0;1;2.5;3.5;4.5},{"н/a";"2";"3";"4";"5"}), "")</f>
        <v/>
      </c>
      <c r="M387" s="27" t="str">
        <f>IF(Ведомость!M10&gt;1, LOOKUP(Ведомость!M35,{0;1;2.5;3.5;4.5},{"н/a";"2";"3";"4";"5"}), "")</f>
        <v/>
      </c>
      <c r="N387" s="27" t="str">
        <f>IF(Ведомость!N10&gt;1, LOOKUP(Ведомость!N35,{0;1;2.5;3.5;4.5},{"н/a";"2";"3";"4";"5"}), "")</f>
        <v/>
      </c>
      <c r="O387" s="27" t="str">
        <f>IF(Ведомость!O10&gt;1, LOOKUP(Ведомость!O35,{0;1;2.5;3.5;4.5},{"н/a";"2";"3";"4";"5"}), "")</f>
        <v/>
      </c>
      <c r="P387" s="27" t="str">
        <f>IF(Ведомость!P10&gt;1, LOOKUP(Ведомость!P35,{0;1;2.5;3.5;4.5},{"н/a";"2";"3";"4";"5"}), "")</f>
        <v/>
      </c>
      <c r="Q387" s="27" t="str">
        <f>IF(Ведомость!Q10&gt;1, LOOKUP(Ведомость!Q35,{0;1;2.5;3.5;4.5},{"н/a";"2";"3";"4";"5"}), "")</f>
        <v/>
      </c>
      <c r="R387" s="8">
        <f>Ведомость!R35</f>
        <v>0</v>
      </c>
      <c r="S387" s="9">
        <f>Ведомость!S35</f>
        <v>0</v>
      </c>
    </row>
    <row r="389" spans="1:19" x14ac:dyDescent="0.25">
      <c r="B389" s="7" t="s">
        <v>17</v>
      </c>
      <c r="C389" s="164"/>
      <c r="D389" s="164"/>
      <c r="E389" s="164"/>
      <c r="F389" s="164"/>
      <c r="G389" s="164"/>
      <c r="H389" s="164"/>
      <c r="I389" s="165">
        <f>Ведомость!$C$7</f>
        <v>0</v>
      </c>
      <c r="J389" s="165"/>
      <c r="K389" s="165"/>
      <c r="L389" s="165"/>
      <c r="M389" s="165"/>
      <c r="N389" s="165"/>
      <c r="O389" s="165"/>
      <c r="P389" s="165"/>
      <c r="Q389" s="165"/>
    </row>
    <row r="391" spans="1:19" x14ac:dyDescent="0.25">
      <c r="B391" s="7" t="s">
        <v>42</v>
      </c>
      <c r="C391" s="164"/>
      <c r="D391" s="164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</row>
    <row r="393" spans="1:19" x14ac:dyDescent="0.25">
      <c r="A393" s="32"/>
      <c r="B393" s="33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2"/>
      <c r="S393" s="32"/>
    </row>
    <row r="394" spans="1:19" ht="15.75" x14ac:dyDescent="0.25">
      <c r="A394" s="147" t="str">
        <f>Ведомость!A1</f>
        <v>ГБПОУ Бологовский колледж</v>
      </c>
      <c r="B394" s="147"/>
      <c r="C394" s="147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</row>
    <row r="395" spans="1:19" ht="15.75" x14ac:dyDescent="0.25">
      <c r="A395" s="148" t="s">
        <v>0</v>
      </c>
      <c r="B395" s="148"/>
      <c r="C395" s="148"/>
      <c r="D395" s="148"/>
      <c r="E395" s="148"/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</row>
    <row r="396" spans="1:19" ht="15.75" x14ac:dyDescent="0.25">
      <c r="A396" s="148" t="s">
        <v>1</v>
      </c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</row>
    <row r="397" spans="1:19" x14ac:dyDescent="0.25">
      <c r="A397" s="6"/>
      <c r="B397" s="6" t="s">
        <v>2</v>
      </c>
      <c r="C397" s="149">
        <f>Ведомость!$C$5</f>
        <v>0</v>
      </c>
      <c r="D397" s="149"/>
      <c r="E397" s="149"/>
      <c r="F397" s="1"/>
      <c r="G397" s="150" t="s">
        <v>3</v>
      </c>
      <c r="H397" s="150"/>
      <c r="I397" s="150"/>
      <c r="J397" s="149">
        <f>Ведомость!$J$5</f>
        <v>0</v>
      </c>
      <c r="K397" s="149"/>
      <c r="L397" s="149"/>
      <c r="M397" s="149"/>
      <c r="P397" s="163" t="s">
        <v>4</v>
      </c>
      <c r="Q397" s="163"/>
      <c r="R397" s="25">
        <f>Ведомость!$R$5</f>
        <v>0</v>
      </c>
    </row>
    <row r="398" spans="1:19" ht="15.75" thickBot="1" x14ac:dyDescent="0.3"/>
    <row r="399" spans="1:19" ht="15.75" thickBot="1" x14ac:dyDescent="0.3">
      <c r="A399" s="153" t="s">
        <v>18</v>
      </c>
      <c r="B399" s="170" t="s">
        <v>19</v>
      </c>
      <c r="C399" s="173" t="s">
        <v>20</v>
      </c>
      <c r="D399" s="174"/>
      <c r="E399" s="174"/>
      <c r="F399" s="174"/>
      <c r="G399" s="174"/>
      <c r="H399" s="174"/>
      <c r="I399" s="174"/>
      <c r="J399" s="174"/>
      <c r="K399" s="174"/>
      <c r="L399" s="174"/>
      <c r="M399" s="174"/>
      <c r="N399" s="174"/>
      <c r="O399" s="174"/>
      <c r="P399" s="174"/>
      <c r="Q399" s="175"/>
      <c r="R399" s="173" t="s">
        <v>21</v>
      </c>
      <c r="S399" s="176"/>
    </row>
    <row r="400" spans="1:19" ht="15" customHeight="1" x14ac:dyDescent="0.25">
      <c r="A400" s="154"/>
      <c r="B400" s="171"/>
      <c r="C400" s="151" t="str">
        <f>IF(Ведомость!$B36&gt;1, Ведомость!C10, "")</f>
        <v/>
      </c>
      <c r="D400" s="151" t="str">
        <f>IF(Ведомость!$B36&gt;1, Ведомость!D10, "")</f>
        <v/>
      </c>
      <c r="E400" s="151" t="str">
        <f>IF(Ведомость!$B36&gt;1, Ведомость!E10, "")</f>
        <v/>
      </c>
      <c r="F400" s="151" t="str">
        <f>IF(Ведомость!$B36&gt;1, Ведомость!F10, "")</f>
        <v/>
      </c>
      <c r="G400" s="151" t="str">
        <f>IF(Ведомость!$B36&gt;1, Ведомость!G10, "")</f>
        <v/>
      </c>
      <c r="H400" s="151" t="str">
        <f>IF(Ведомость!$B36&gt;1, Ведомость!H10, "")</f>
        <v/>
      </c>
      <c r="I400" s="151" t="str">
        <f>IF(Ведомость!$B36&gt;1, Ведомость!I10, "")</f>
        <v/>
      </c>
      <c r="J400" s="151" t="str">
        <f>IF(Ведомость!$B36&gt;1, Ведомость!J10, "")</f>
        <v/>
      </c>
      <c r="K400" s="151" t="str">
        <f>IF(Ведомость!$B36&gt;1, Ведомость!K10, "")</f>
        <v/>
      </c>
      <c r="L400" s="151" t="str">
        <f>IF(Ведомость!$B36&gt;1, Ведомость!L10, "")</f>
        <v/>
      </c>
      <c r="M400" s="151" t="str">
        <f>IF(Ведомость!$B36&gt;1, Ведомость!M10, "")</f>
        <v/>
      </c>
      <c r="N400" s="151" t="str">
        <f>IF(Ведомость!$B36&gt;1, Ведомость!N10, "")</f>
        <v/>
      </c>
      <c r="O400" s="151" t="str">
        <f>IF(Ведомость!$B36&gt;1, Ведомость!O10, "")</f>
        <v/>
      </c>
      <c r="P400" s="151" t="str">
        <f>IF(Ведомость!$B36&gt;1, Ведомость!P10, "")</f>
        <v/>
      </c>
      <c r="Q400" s="151" t="str">
        <f>IF(Ведомость!$B36&gt;1, Ведомость!Q10, "")</f>
        <v/>
      </c>
      <c r="R400" s="177" t="s">
        <v>22</v>
      </c>
      <c r="S400" s="179" t="s">
        <v>24</v>
      </c>
    </row>
    <row r="401" spans="1:19" ht="61.5" customHeight="1" thickBot="1" x14ac:dyDescent="0.3">
      <c r="A401" s="155"/>
      <c r="B401" s="172"/>
      <c r="C401" s="152"/>
      <c r="D401" s="152"/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78"/>
      <c r="S401" s="180"/>
    </row>
    <row r="402" spans="1:19" ht="15.75" thickBot="1" x14ac:dyDescent="0.3">
      <c r="A402" s="26">
        <f>Ведомость!A36</f>
        <v>25</v>
      </c>
      <c r="B402" s="13" t="str">
        <f>IF(Ведомость!B36&gt;1, Ведомость!B36, "")</f>
        <v/>
      </c>
      <c r="C402" s="27" t="str">
        <f>IF(Ведомость!C10&gt;1, LOOKUP(Ведомость!C36,{0;1;2.5;3.5;4.5},{"н/a";"2";"3";"4";"5"}), "")</f>
        <v/>
      </c>
      <c r="D402" s="27" t="str">
        <f>IF(Ведомость!D10&gt;1, LOOKUP(Ведомость!D36,{0;1;2.5;3.5;4.5},{"н/a";"2";"3";"4";"5"}), "")</f>
        <v/>
      </c>
      <c r="E402" s="27" t="str">
        <f>IF(Ведомость!E10&gt;1, LOOKUP(Ведомость!E36,{0;1;2.5;3.5;4.5},{"н/a";"2";"3";"4";"5"}), "")</f>
        <v/>
      </c>
      <c r="F402" s="27" t="str">
        <f>IF(Ведомость!F10&gt;1, LOOKUP(Ведомость!F36,{0;1;2.5;3.5;4.5},{"н/a";"2";"3";"4";"5"}), "")</f>
        <v/>
      </c>
      <c r="G402" s="27" t="str">
        <f>IF(Ведомость!G10&gt;1, LOOKUP(Ведомость!G36,{0;1;2.5;3.5;4.5},{"н/a";"2";"3";"4";"5"}), "")</f>
        <v/>
      </c>
      <c r="H402" s="27" t="str">
        <f>IF(Ведомость!H10&gt;1, LOOKUP(Ведомость!H36,{0;1;2.5;3.5;4.5},{"н/a";"2";"3";"4";"5"}), "")</f>
        <v/>
      </c>
      <c r="I402" s="27" t="str">
        <f>IF(Ведомость!I10&gt;1, LOOKUP(Ведомость!I36,{0;1;2.5;3.5;4.5},{"н/a";"2";"3";"4";"5"}), "")</f>
        <v/>
      </c>
      <c r="J402" s="27" t="str">
        <f>IF(Ведомость!J10&gt;1, LOOKUP(Ведомость!J36,{0;1;2.5;3.5;4.5},{"н/a";"2";"3";"4";"5"}), "")</f>
        <v/>
      </c>
      <c r="K402" s="27" t="str">
        <f>IF(Ведомость!K10&gt;1, LOOKUP(Ведомость!K36,{0;1;2.5;3.5;4.5},{"н/a";"2";"3";"4";"5"}), "")</f>
        <v/>
      </c>
      <c r="L402" s="27" t="str">
        <f>IF(Ведомость!L10&gt;1, LOOKUP(Ведомость!L36,{0;1;2.5;3.5;4.5},{"н/a";"2";"3";"4";"5"}), "")</f>
        <v/>
      </c>
      <c r="M402" s="27" t="str">
        <f>IF(Ведомость!M10&gt;1, LOOKUP(Ведомость!M36,{0;1;2.5;3.5;4.5},{"н/a";"2";"3";"4";"5"}), "")</f>
        <v/>
      </c>
      <c r="N402" s="27" t="str">
        <f>IF(Ведомость!N10&gt;1, LOOKUP(Ведомость!N36,{0;1;2.5;3.5;4.5},{"н/a";"2";"3";"4";"5"}), "")</f>
        <v/>
      </c>
      <c r="O402" s="27" t="str">
        <f>IF(Ведомость!O10&gt;1, LOOKUP(Ведомость!O36,{0;1;2.5;3.5;4.5},{"н/a";"2";"3";"4";"5"}), "")</f>
        <v/>
      </c>
      <c r="P402" s="27" t="str">
        <f>IF(Ведомость!P10&gt;1, LOOKUP(Ведомость!P36,{0;1;2.5;3.5;4.5},{"н/a";"2";"3";"4";"5"}), "")</f>
        <v/>
      </c>
      <c r="Q402" s="27" t="str">
        <f>IF(Ведомость!Q10&gt;1, LOOKUP(Ведомость!Q36,{0;1;2.5;3.5;4.5},{"н/a";"2";"3";"4";"5"}), "")</f>
        <v/>
      </c>
      <c r="R402" s="8">
        <f>Ведомость!R36</f>
        <v>0</v>
      </c>
      <c r="S402" s="9">
        <f>Ведомость!S36</f>
        <v>0</v>
      </c>
    </row>
    <row r="404" spans="1:19" x14ac:dyDescent="0.25">
      <c r="B404" s="7" t="s">
        <v>17</v>
      </c>
      <c r="C404" s="164"/>
      <c r="D404" s="164"/>
      <c r="E404" s="164"/>
      <c r="F404" s="164"/>
      <c r="G404" s="164"/>
      <c r="H404" s="164"/>
      <c r="I404" s="165">
        <f>Ведомость!$C$7</f>
        <v>0</v>
      </c>
      <c r="J404" s="165"/>
      <c r="K404" s="165"/>
      <c r="L404" s="165"/>
      <c r="M404" s="165"/>
      <c r="N404" s="165"/>
      <c r="O404" s="165"/>
      <c r="P404" s="165"/>
      <c r="Q404" s="165"/>
    </row>
    <row r="406" spans="1:19" x14ac:dyDescent="0.25">
      <c r="B406" s="7" t="s">
        <v>42</v>
      </c>
      <c r="C406" s="164"/>
      <c r="D406" s="164"/>
      <c r="E406" s="164"/>
      <c r="F406" s="164"/>
      <c r="G406" s="164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</row>
    <row r="408" spans="1:19" x14ac:dyDescent="0.25">
      <c r="A408" s="32"/>
      <c r="B408" s="33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2"/>
      <c r="S408" s="32"/>
    </row>
    <row r="411" spans="1:19" ht="15.75" x14ac:dyDescent="0.25">
      <c r="A411" s="147" t="str">
        <f>Ведомость!A1</f>
        <v>ГБПОУ Бологовский колледж</v>
      </c>
      <c r="B411" s="147"/>
      <c r="C411" s="147"/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</row>
    <row r="412" spans="1:19" ht="15.75" x14ac:dyDescent="0.25">
      <c r="A412" s="148" t="s">
        <v>0</v>
      </c>
      <c r="B412" s="148"/>
      <c r="C412" s="148"/>
      <c r="D412" s="148"/>
      <c r="E412" s="148"/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</row>
    <row r="413" spans="1:19" ht="15.75" x14ac:dyDescent="0.25">
      <c r="A413" s="148" t="s">
        <v>1</v>
      </c>
      <c r="B413" s="148"/>
      <c r="C413" s="148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</row>
    <row r="414" spans="1:19" x14ac:dyDescent="0.25">
      <c r="A414" s="6"/>
      <c r="B414" s="6" t="s">
        <v>2</v>
      </c>
      <c r="C414" s="149">
        <f>Ведомость!$C$5</f>
        <v>0</v>
      </c>
      <c r="D414" s="149"/>
      <c r="E414" s="149"/>
      <c r="F414" s="1"/>
      <c r="G414" s="150" t="s">
        <v>3</v>
      </c>
      <c r="H414" s="150"/>
      <c r="I414" s="150"/>
      <c r="J414" s="149">
        <f>Ведомость!$J$5</f>
        <v>0</v>
      </c>
      <c r="K414" s="149"/>
      <c r="L414" s="149"/>
      <c r="M414" s="149"/>
      <c r="P414" s="163" t="s">
        <v>4</v>
      </c>
      <c r="Q414" s="163"/>
      <c r="R414" s="25">
        <f>Ведомость!$R$5</f>
        <v>0</v>
      </c>
    </row>
    <row r="415" spans="1:19" ht="15.75" thickBot="1" x14ac:dyDescent="0.3"/>
    <row r="416" spans="1:19" ht="15.75" thickBot="1" x14ac:dyDescent="0.3">
      <c r="A416" s="153" t="s">
        <v>18</v>
      </c>
      <c r="B416" s="170" t="s">
        <v>19</v>
      </c>
      <c r="C416" s="173" t="s">
        <v>20</v>
      </c>
      <c r="D416" s="174"/>
      <c r="E416" s="174"/>
      <c r="F416" s="174"/>
      <c r="G416" s="174"/>
      <c r="H416" s="174"/>
      <c r="I416" s="174"/>
      <c r="J416" s="174"/>
      <c r="K416" s="174"/>
      <c r="L416" s="174"/>
      <c r="M416" s="174"/>
      <c r="N416" s="174"/>
      <c r="O416" s="174"/>
      <c r="P416" s="174"/>
      <c r="Q416" s="175"/>
      <c r="R416" s="173" t="s">
        <v>21</v>
      </c>
      <c r="S416" s="176"/>
    </row>
    <row r="417" spans="1:19" ht="15" customHeight="1" x14ac:dyDescent="0.25">
      <c r="A417" s="154"/>
      <c r="B417" s="171"/>
      <c r="C417" s="151" t="str">
        <f>IF(Ведомость!$B37&gt;1, Ведомость!C10, "")</f>
        <v/>
      </c>
      <c r="D417" s="151" t="str">
        <f>IF(Ведомость!$B37&gt;1, Ведомость!D10, "")</f>
        <v/>
      </c>
      <c r="E417" s="151" t="str">
        <f>IF(Ведомость!$B37&gt;1, Ведомость!E10, "")</f>
        <v/>
      </c>
      <c r="F417" s="151" t="str">
        <f>IF(Ведомость!$B37&gt;1, Ведомость!F10, "")</f>
        <v/>
      </c>
      <c r="G417" s="151" t="str">
        <f>IF(Ведомость!$B37&gt;1, Ведомость!G10, "")</f>
        <v/>
      </c>
      <c r="H417" s="151" t="str">
        <f>IF(Ведомость!$B37&gt;1, Ведомость!H10, "")</f>
        <v/>
      </c>
      <c r="I417" s="151" t="str">
        <f>IF(Ведомость!$B37&gt;1, Ведомость!I10, "")</f>
        <v/>
      </c>
      <c r="J417" s="151" t="str">
        <f>IF(Ведомость!$B37&gt;1, Ведомость!J10, "")</f>
        <v/>
      </c>
      <c r="K417" s="151" t="str">
        <f>IF(Ведомость!$B37&gt;1, Ведомость!K10, "")</f>
        <v/>
      </c>
      <c r="L417" s="151" t="str">
        <f>IF(Ведомость!$B37&gt;1, Ведомость!L10, "")</f>
        <v/>
      </c>
      <c r="M417" s="151" t="str">
        <f>IF(Ведомость!$B37&gt;1, Ведомость!M10, "")</f>
        <v/>
      </c>
      <c r="N417" s="151" t="str">
        <f>IF(Ведомость!$B37&gt;1, Ведомость!N10, "")</f>
        <v/>
      </c>
      <c r="O417" s="151" t="str">
        <f>IF(Ведомость!$B37&gt;1, Ведомость!O10, "")</f>
        <v/>
      </c>
      <c r="P417" s="151" t="str">
        <f>IF(Ведомость!$B37&gt;1, Ведомость!P10, "")</f>
        <v/>
      </c>
      <c r="Q417" s="151" t="str">
        <f>IF(Ведомость!$B37&gt;1, Ведомость!Q10, "")</f>
        <v/>
      </c>
      <c r="R417" s="177" t="s">
        <v>22</v>
      </c>
      <c r="S417" s="179" t="s">
        <v>24</v>
      </c>
    </row>
    <row r="418" spans="1:19" ht="62.25" customHeight="1" thickBot="1" x14ac:dyDescent="0.3">
      <c r="A418" s="155"/>
      <c r="B418" s="172"/>
      <c r="C418" s="152"/>
      <c r="D418" s="152"/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78"/>
      <c r="S418" s="180"/>
    </row>
    <row r="419" spans="1:19" ht="15.75" thickBot="1" x14ac:dyDescent="0.3">
      <c r="A419" s="26">
        <f>Ведомость!A37</f>
        <v>26</v>
      </c>
      <c r="B419" s="13" t="str">
        <f>IF(Ведомость!B37&gt;1, Ведомость!B37, "")</f>
        <v/>
      </c>
      <c r="C419" s="27" t="str">
        <f>IF(Ведомость!B37&gt;1, LOOKUP(Ведомость!C37,{0;1;2.5;3.5;4.5},{"н/a";"2";"3";"4";"5"}), "")</f>
        <v/>
      </c>
      <c r="D419" s="27" t="str">
        <f>IF(Ведомость!C37&gt;1, LOOKUP(Ведомость!D37,{0;1;2.5;3.5;4.5},{"н/a";"2";"3";"4";"5"}), "")</f>
        <v/>
      </c>
      <c r="E419" s="27" t="str">
        <f>IF(Ведомость!D37&gt;1, LOOKUP(Ведомость!E37,{0;1;2.5;3.5;4.5},{"н/a";"2";"3";"4";"5"}), "")</f>
        <v/>
      </c>
      <c r="F419" s="27" t="str">
        <f>IF(Ведомость!E37&gt;1, LOOKUP(Ведомость!F37,{0;1;2.5;3.5;4.5},{"н/a";"2";"3";"4";"5"}), "")</f>
        <v/>
      </c>
      <c r="G419" s="27" t="str">
        <f>IF(Ведомость!F37&gt;1, LOOKUP(Ведомость!G37,{0;1;2.5;3.5;4.5},{"н/a";"2";"3";"4";"5"}), "")</f>
        <v/>
      </c>
      <c r="H419" s="27" t="str">
        <f>IF(Ведомость!G37&gt;1, LOOKUP(Ведомость!H37,{0;1;2.5;3.5;4.5},{"н/a";"2";"3";"4";"5"}), "")</f>
        <v/>
      </c>
      <c r="I419" s="27" t="str">
        <f>IF(Ведомость!H37&gt;1, LOOKUP(Ведомость!I37,{0;1;2.5;3.5;4.5},{"н/a";"2";"3";"4";"5"}), "")</f>
        <v/>
      </c>
      <c r="J419" s="27" t="str">
        <f>IF(Ведомость!I37&gt;1, LOOKUP(Ведомость!J37,{0;1;2.5;3.5;4.5},{"н/a";"2";"3";"4";"5"}), "")</f>
        <v/>
      </c>
      <c r="K419" s="27" t="str">
        <f>IF(Ведомость!J37&gt;1, LOOKUP(Ведомость!K37,{0;1;2.5;3.5;4.5},{"н/a";"2";"3";"4";"5"}), "")</f>
        <v/>
      </c>
      <c r="L419" s="27" t="str">
        <f>IF(Ведомость!K37&gt;1, LOOKUP(Ведомость!L37,{0;1;2.5;3.5;4.5},{"н/a";"2";"3";"4";"5"}), "")</f>
        <v/>
      </c>
      <c r="M419" s="27" t="str">
        <f>IF(Ведомость!L37&gt;1, LOOKUP(Ведомость!M37,{0;1;2.5;3.5;4.5},{"н/a";"2";"3";"4";"5"}), "")</f>
        <v/>
      </c>
      <c r="N419" s="27" t="str">
        <f>IF(Ведомость!M37&gt;1, LOOKUP(Ведомость!N37,{0;1;2.5;3.5;4.5},{"н/a";"2";"3";"4";"5"}), "")</f>
        <v/>
      </c>
      <c r="O419" s="27" t="str">
        <f>IF(Ведомость!N37&gt;1, LOOKUP(Ведомость!O37,{0;1;2.5;3.5;4.5},{"н/a";"2";"3";"4";"5"}), "")</f>
        <v/>
      </c>
      <c r="P419" s="27" t="str">
        <f>IF(Ведомость!O37&gt;1, LOOKUP(Ведомость!P37,{0;1;2.5;3.5;4.5},{"н/a";"2";"3";"4";"5"}), "")</f>
        <v/>
      </c>
      <c r="Q419" s="27" t="str">
        <f>IF(Ведомость!P37&gt;1, LOOKUP(Ведомость!Q37,{0;1;2.5;3.5;4.5},{"н/a";"2";"3";"4";"5"}), "")</f>
        <v/>
      </c>
      <c r="R419" s="8">
        <f>Ведомость!R37</f>
        <v>0</v>
      </c>
      <c r="S419" s="9">
        <f>Ведомость!S37</f>
        <v>0</v>
      </c>
    </row>
    <row r="421" spans="1:19" x14ac:dyDescent="0.25">
      <c r="B421" s="7" t="s">
        <v>17</v>
      </c>
      <c r="C421" s="164"/>
      <c r="D421" s="164"/>
      <c r="E421" s="164"/>
      <c r="F421" s="164"/>
      <c r="G421" s="164"/>
      <c r="H421" s="164"/>
      <c r="I421" s="165">
        <f>Ведомость!$C$7</f>
        <v>0</v>
      </c>
      <c r="J421" s="165"/>
      <c r="K421" s="165"/>
      <c r="L421" s="165"/>
      <c r="M421" s="165"/>
      <c r="N421" s="165"/>
      <c r="O421" s="165"/>
      <c r="P421" s="165"/>
      <c r="Q421" s="165"/>
    </row>
    <row r="423" spans="1:19" x14ac:dyDescent="0.25">
      <c r="B423" s="7" t="s">
        <v>42</v>
      </c>
      <c r="C423" s="164"/>
      <c r="D423" s="164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</row>
    <row r="425" spans="1:19" x14ac:dyDescent="0.25">
      <c r="A425" s="32"/>
      <c r="B425" s="33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2"/>
      <c r="S425" s="32"/>
    </row>
    <row r="426" spans="1:19" x14ac:dyDescent="0.25">
      <c r="A426" s="2"/>
      <c r="B426" s="6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2"/>
      <c r="S426" s="2"/>
    </row>
    <row r="428" spans="1:19" ht="15.75" x14ac:dyDescent="0.25">
      <c r="A428" s="147" t="str">
        <f>Ведомость!A1</f>
        <v>ГБПОУ Бологовский колледж</v>
      </c>
      <c r="B428" s="147"/>
      <c r="C428" s="147"/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</row>
    <row r="429" spans="1:19" ht="15.75" x14ac:dyDescent="0.25">
      <c r="A429" s="148" t="s">
        <v>0</v>
      </c>
      <c r="B429" s="148"/>
      <c r="C429" s="148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</row>
    <row r="430" spans="1:19" ht="15.75" x14ac:dyDescent="0.25">
      <c r="A430" s="148" t="s">
        <v>1</v>
      </c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</row>
    <row r="431" spans="1:19" x14ac:dyDescent="0.25">
      <c r="A431" s="6"/>
      <c r="B431" s="6" t="s">
        <v>2</v>
      </c>
      <c r="C431" s="149">
        <f>Ведомость!$C$5</f>
        <v>0</v>
      </c>
      <c r="D431" s="149"/>
      <c r="E431" s="149"/>
      <c r="F431" s="1"/>
      <c r="G431" s="150" t="s">
        <v>3</v>
      </c>
      <c r="H431" s="150"/>
      <c r="I431" s="150"/>
      <c r="J431" s="149">
        <f>Ведомость!$J$5</f>
        <v>0</v>
      </c>
      <c r="K431" s="149"/>
      <c r="L431" s="149"/>
      <c r="M431" s="149"/>
      <c r="P431" s="163" t="s">
        <v>4</v>
      </c>
      <c r="Q431" s="163"/>
      <c r="R431" s="25">
        <f>Ведомость!$R$5</f>
        <v>0</v>
      </c>
    </row>
    <row r="432" spans="1:19" ht="15.75" thickBot="1" x14ac:dyDescent="0.3"/>
    <row r="433" spans="1:19" ht="15.75" thickBot="1" x14ac:dyDescent="0.3">
      <c r="A433" s="153" t="s">
        <v>18</v>
      </c>
      <c r="B433" s="170" t="s">
        <v>19</v>
      </c>
      <c r="C433" s="173" t="s">
        <v>20</v>
      </c>
      <c r="D433" s="174"/>
      <c r="E433" s="174"/>
      <c r="F433" s="174"/>
      <c r="G433" s="174"/>
      <c r="H433" s="174"/>
      <c r="I433" s="174"/>
      <c r="J433" s="174"/>
      <c r="K433" s="174"/>
      <c r="L433" s="174"/>
      <c r="M433" s="174"/>
      <c r="N433" s="174"/>
      <c r="O433" s="174"/>
      <c r="P433" s="174"/>
      <c r="Q433" s="175"/>
      <c r="R433" s="173" t="s">
        <v>21</v>
      </c>
      <c r="S433" s="176"/>
    </row>
    <row r="434" spans="1:19" ht="15" customHeight="1" x14ac:dyDescent="0.25">
      <c r="A434" s="154"/>
      <c r="B434" s="171"/>
      <c r="C434" s="151" t="str">
        <f>IF(Ведомость!$B38&gt;1, Ведомость!C10, "")</f>
        <v/>
      </c>
      <c r="D434" s="151" t="str">
        <f>IF(Ведомость!$B38&gt;1, Ведомость!D10, "")</f>
        <v/>
      </c>
      <c r="E434" s="151" t="str">
        <f>IF(Ведомость!$B38&gt;1, Ведомость!E10, "")</f>
        <v/>
      </c>
      <c r="F434" s="151" t="str">
        <f>IF(Ведомость!$B38&gt;1, Ведомость!F10, "")</f>
        <v/>
      </c>
      <c r="G434" s="151" t="str">
        <f>IF(Ведомость!$B38&gt;1, Ведомость!G10, "")</f>
        <v/>
      </c>
      <c r="H434" s="151" t="str">
        <f>IF(Ведомость!$B38&gt;1, Ведомость!H10, "")</f>
        <v/>
      </c>
      <c r="I434" s="151" t="str">
        <f>IF(Ведомость!$B38&gt;1, Ведомость!I10, "")</f>
        <v/>
      </c>
      <c r="J434" s="151" t="str">
        <f>IF(Ведомость!$B38&gt;1, Ведомость!J10, "")</f>
        <v/>
      </c>
      <c r="K434" s="151" t="str">
        <f>IF(Ведомость!$B38&gt;1, Ведомость!K10, "")</f>
        <v/>
      </c>
      <c r="L434" s="151" t="str">
        <f>IF(Ведомость!$B38&gt;1, Ведомость!L10, "")</f>
        <v/>
      </c>
      <c r="M434" s="151" t="str">
        <f>IF(Ведомость!$B38&gt;1, Ведомость!M10, "")</f>
        <v/>
      </c>
      <c r="N434" s="151" t="str">
        <f>IF(Ведомость!$B38&gt;1, Ведомость!N10, "")</f>
        <v/>
      </c>
      <c r="O434" s="151" t="str">
        <f>IF(Ведомость!$B38&gt;1, Ведомость!O10, "")</f>
        <v/>
      </c>
      <c r="P434" s="151" t="str">
        <f>IF(Ведомость!$B38&gt;1, Ведомость!P10, "")</f>
        <v/>
      </c>
      <c r="Q434" s="151" t="str">
        <f>IF(Ведомость!$B38&gt;1, Ведомость!Q10, "")</f>
        <v/>
      </c>
      <c r="R434" s="177" t="s">
        <v>22</v>
      </c>
      <c r="S434" s="179" t="s">
        <v>24</v>
      </c>
    </row>
    <row r="435" spans="1:19" ht="60.75" customHeight="1" thickBot="1" x14ac:dyDescent="0.3">
      <c r="A435" s="155"/>
      <c r="B435" s="172"/>
      <c r="C435" s="152"/>
      <c r="D435" s="152"/>
      <c r="E435" s="152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78"/>
      <c r="S435" s="180"/>
    </row>
    <row r="436" spans="1:19" ht="15.75" thickBot="1" x14ac:dyDescent="0.3">
      <c r="A436" s="26">
        <f>Ведомость!A38</f>
        <v>27</v>
      </c>
      <c r="B436" s="86" t="str">
        <f>IF(Ведомость!B38&gt;1, Ведомость!B38, "")</f>
        <v/>
      </c>
      <c r="C436" s="69" t="str">
        <f>IF(Ведомость!B38&gt;1, LOOKUP(Ведомость!C38,{0;1;2.5;3.5;4.5},{"н/a";"2";"3";"4";"5"}), "")</f>
        <v/>
      </c>
      <c r="D436" s="70" t="str">
        <f>IF(Ведомость!C38&gt;1, LOOKUP(Ведомость!D38,{0;1;2.5;3.5;4.5},{"н/a";"2";"3";"4";"5"}), "")</f>
        <v/>
      </c>
      <c r="E436" s="70" t="str">
        <f>IF(Ведомость!D38&gt;1, LOOKUP(Ведомость!E38,{0;1;2.5;3.5;4.5},{"н/a";"2";"3";"4";"5"}), "")</f>
        <v/>
      </c>
      <c r="F436" s="70" t="str">
        <f>IF(Ведомость!E38&gt;1, LOOKUP(Ведомость!F38,{0;1;2.5;3.5;4.5},{"н/a";"2";"3";"4";"5"}), "")</f>
        <v/>
      </c>
      <c r="G436" s="70" t="str">
        <f>IF(Ведомость!F38&gt;1, LOOKUP(Ведомость!G38,{0;1;2.5;3.5;4.5},{"н/a";"2";"3";"4";"5"}), "")</f>
        <v/>
      </c>
      <c r="H436" s="70" t="str">
        <f>IF(Ведомость!G38&gt;1, LOOKUP(Ведомость!H38,{0;1;2.5;3.5;4.5},{"н/a";"2";"3";"4";"5"}), "")</f>
        <v/>
      </c>
      <c r="I436" s="70" t="str">
        <f>IF(Ведомость!H38&gt;1, LOOKUP(Ведомость!I38,{0;1;2.5;3.5;4.5},{"н/a";"2";"3";"4";"5"}), "")</f>
        <v/>
      </c>
      <c r="J436" s="70" t="str">
        <f>IF(Ведомость!I38&gt;1, LOOKUP(Ведомость!J38,{0;1;2.5;3.5;4.5},{"н/a";"2";"3";"4";"5"}), "")</f>
        <v/>
      </c>
      <c r="K436" s="70" t="str">
        <f>IF(Ведомость!J38&gt;1, LOOKUP(Ведомость!K38,{0;1;2.5;3.5;4.5},{"н/a";"2";"3";"4";"5"}), "")</f>
        <v/>
      </c>
      <c r="L436" s="70" t="str">
        <f>IF(Ведомость!K38&gt;1, LOOKUP(Ведомость!L38,{0;1;2.5;3.5;4.5},{"н/a";"2";"3";"4";"5"}), "")</f>
        <v/>
      </c>
      <c r="M436" s="70" t="str">
        <f>IF(Ведомость!L38&gt;1, LOOKUP(Ведомость!M38,{0;1;2.5;3.5;4.5},{"н/a";"2";"3";"4";"5"}), "")</f>
        <v/>
      </c>
      <c r="N436" s="70" t="str">
        <f>IF(Ведомость!M38&gt;1, LOOKUP(Ведомость!N38,{0;1;2.5;3.5;4.5},{"н/a";"2";"3";"4";"5"}), "")</f>
        <v/>
      </c>
      <c r="O436" s="70" t="str">
        <f>IF(Ведомость!N38&gt;1, LOOKUP(Ведомость!O38,{0;1;2.5;3.5;4.5},{"н/a";"2";"3";"4";"5"}), "")</f>
        <v/>
      </c>
      <c r="P436" s="70" t="str">
        <f>IF(Ведомость!O38&gt;1, LOOKUP(Ведомость!P38,{0;1;2.5;3.5;4.5},{"н/a";"2";"3";"4";"5"}), "")</f>
        <v/>
      </c>
      <c r="Q436" s="71" t="str">
        <f>IF(Ведомость!P38&gt;1, LOOKUP(Ведомость!Q38,{0;1;2.5;3.5;4.5},{"н/a";"2";"3";"4";"5"}), "")</f>
        <v/>
      </c>
      <c r="R436" s="87">
        <f>Ведомость!R38</f>
        <v>0</v>
      </c>
      <c r="S436" s="36">
        <f>Ведомость!S38</f>
        <v>0</v>
      </c>
    </row>
    <row r="438" spans="1:19" x14ac:dyDescent="0.25">
      <c r="B438" s="7" t="s">
        <v>17</v>
      </c>
      <c r="C438" s="164"/>
      <c r="D438" s="164"/>
      <c r="E438" s="164"/>
      <c r="F438" s="164"/>
      <c r="G438" s="164"/>
      <c r="H438" s="164"/>
      <c r="I438" s="165">
        <f>Ведомость!$C$7</f>
        <v>0</v>
      </c>
      <c r="J438" s="165"/>
      <c r="K438" s="165"/>
      <c r="L438" s="165"/>
      <c r="M438" s="165"/>
      <c r="N438" s="165"/>
      <c r="O438" s="165"/>
      <c r="P438" s="165"/>
      <c r="Q438" s="165"/>
    </row>
    <row r="440" spans="1:19" x14ac:dyDescent="0.25">
      <c r="B440" s="7" t="s">
        <v>42</v>
      </c>
      <c r="C440" s="164"/>
      <c r="D440" s="164"/>
      <c r="E440" s="164"/>
      <c r="F440" s="164"/>
      <c r="G440" s="164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</row>
    <row r="442" spans="1:19" x14ac:dyDescent="0.25">
      <c r="A442" s="32"/>
      <c r="B442" s="33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2"/>
      <c r="S442" s="32"/>
    </row>
    <row r="443" spans="1:19" ht="15.75" x14ac:dyDescent="0.25">
      <c r="A443" s="147" t="str">
        <f>Ведомость!A1</f>
        <v>ГБПОУ Бологовский колледж</v>
      </c>
      <c r="B443" s="147"/>
      <c r="C443" s="147"/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</row>
    <row r="444" spans="1:19" ht="15.75" x14ac:dyDescent="0.25">
      <c r="A444" s="148" t="s">
        <v>0</v>
      </c>
      <c r="B444" s="148"/>
      <c r="C444" s="148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</row>
    <row r="445" spans="1:19" ht="15.75" x14ac:dyDescent="0.25">
      <c r="A445" s="148" t="s">
        <v>1</v>
      </c>
      <c r="B445" s="148"/>
      <c r="C445" s="148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</row>
    <row r="446" spans="1:19" x14ac:dyDescent="0.25">
      <c r="A446" s="6"/>
      <c r="B446" s="6" t="s">
        <v>2</v>
      </c>
      <c r="C446" s="149">
        <f>Ведомость!$C$5</f>
        <v>0</v>
      </c>
      <c r="D446" s="149"/>
      <c r="E446" s="149"/>
      <c r="F446" s="1"/>
      <c r="G446" s="150" t="s">
        <v>3</v>
      </c>
      <c r="H446" s="150"/>
      <c r="I446" s="150"/>
      <c r="J446" s="149">
        <f>Ведомость!$J$5</f>
        <v>0</v>
      </c>
      <c r="K446" s="149"/>
      <c r="L446" s="149"/>
      <c r="M446" s="149"/>
      <c r="P446" s="163" t="s">
        <v>4</v>
      </c>
      <c r="Q446" s="163"/>
      <c r="R446" s="25">
        <f>Ведомость!$R$5</f>
        <v>0</v>
      </c>
    </row>
    <row r="447" spans="1:19" ht="15.75" thickBot="1" x14ac:dyDescent="0.3"/>
    <row r="448" spans="1:19" ht="15.75" thickBot="1" x14ac:dyDescent="0.3">
      <c r="A448" s="153" t="s">
        <v>18</v>
      </c>
      <c r="B448" s="170" t="s">
        <v>19</v>
      </c>
      <c r="C448" s="173" t="s">
        <v>20</v>
      </c>
      <c r="D448" s="174"/>
      <c r="E448" s="174"/>
      <c r="F448" s="174"/>
      <c r="G448" s="174"/>
      <c r="H448" s="174"/>
      <c r="I448" s="174"/>
      <c r="J448" s="174"/>
      <c r="K448" s="174"/>
      <c r="L448" s="174"/>
      <c r="M448" s="174"/>
      <c r="N448" s="174"/>
      <c r="O448" s="174"/>
      <c r="P448" s="174"/>
      <c r="Q448" s="175"/>
      <c r="R448" s="173" t="s">
        <v>21</v>
      </c>
      <c r="S448" s="176"/>
    </row>
    <row r="449" spans="1:19" ht="15" customHeight="1" x14ac:dyDescent="0.25">
      <c r="A449" s="154"/>
      <c r="B449" s="171"/>
      <c r="C449" s="151" t="str">
        <f>IF(Ведомость!$B39&gt;1, Ведомость!C10, "")</f>
        <v/>
      </c>
      <c r="D449" s="151" t="str">
        <f>IF(Ведомость!$B39&gt;1, Ведомость!D10, "")</f>
        <v/>
      </c>
      <c r="E449" s="151" t="str">
        <f>IF(Ведомость!$B39&gt;1, Ведомость!E10, "")</f>
        <v/>
      </c>
      <c r="F449" s="151" t="str">
        <f>IF(Ведомость!$B39&gt;1, Ведомость!F10, "")</f>
        <v/>
      </c>
      <c r="G449" s="151" t="str">
        <f>IF(Ведомость!$B39&gt;1, Ведомость!G10, "")</f>
        <v/>
      </c>
      <c r="H449" s="151" t="str">
        <f>IF(Ведомость!$B39&gt;1, Ведомость!H10, "")</f>
        <v/>
      </c>
      <c r="I449" s="151" t="str">
        <f>IF(Ведомость!$B39&gt;1, Ведомость!I10, "")</f>
        <v/>
      </c>
      <c r="J449" s="151" t="str">
        <f>IF(Ведомость!$B39&gt;1, Ведомость!J10, "")</f>
        <v/>
      </c>
      <c r="K449" s="151" t="str">
        <f>IF(Ведомость!$B39&gt;1, Ведомость!K10, "")</f>
        <v/>
      </c>
      <c r="L449" s="151" t="str">
        <f>IF(Ведомость!$B39&gt;1, Ведомость!L10, "")</f>
        <v/>
      </c>
      <c r="M449" s="151" t="str">
        <f>IF(Ведомость!$B39&gt;1, Ведомость!M10, "")</f>
        <v/>
      </c>
      <c r="N449" s="151" t="str">
        <f>IF(Ведомость!$B39&gt;1, Ведомость!N10, "")</f>
        <v/>
      </c>
      <c r="O449" s="151" t="str">
        <f>IF(Ведомость!$B39&gt;1, Ведомость!O10, "")</f>
        <v/>
      </c>
      <c r="P449" s="151" t="str">
        <f>IF(Ведомость!$B39&gt;1, Ведомость!P10, "")</f>
        <v/>
      </c>
      <c r="Q449" s="151" t="str">
        <f>IF(Ведомость!$B39&gt;1, Ведомость!Q10, "")</f>
        <v/>
      </c>
      <c r="R449" s="177" t="s">
        <v>22</v>
      </c>
      <c r="S449" s="179" t="s">
        <v>24</v>
      </c>
    </row>
    <row r="450" spans="1:19" ht="61.5" customHeight="1" thickBot="1" x14ac:dyDescent="0.3">
      <c r="A450" s="155"/>
      <c r="B450" s="172"/>
      <c r="C450" s="152"/>
      <c r="D450" s="152"/>
      <c r="E450" s="152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  <c r="R450" s="178"/>
      <c r="S450" s="180"/>
    </row>
    <row r="451" spans="1:19" ht="15.75" thickBot="1" x14ac:dyDescent="0.3">
      <c r="A451" s="26">
        <f>Ведомость!A39</f>
        <v>28</v>
      </c>
      <c r="B451" s="13" t="str">
        <f>IF(Ведомость!B39&gt;1, Ведомость!B39, "")</f>
        <v/>
      </c>
      <c r="C451" s="27" t="str">
        <f>IF(Ведомость!B39&gt;1, LOOKUP(Ведомость!C39,{0;1;2.5;3.5;4.5},{"н/a";"2";"3";"4";"5"}), "")</f>
        <v/>
      </c>
      <c r="D451" s="27" t="str">
        <f>IF(Ведомость!C39&gt;1, LOOKUP(Ведомость!D39,{0;1;2.5;3.5;4.5},{"н/a";"2";"3";"4";"5"}), "")</f>
        <v/>
      </c>
      <c r="E451" s="27" t="str">
        <f>IF(Ведомость!D39&gt;1, LOOKUP(Ведомость!E39,{0;1;2.5;3.5;4.5},{"н/a";"2";"3";"4";"5"}), "")</f>
        <v/>
      </c>
      <c r="F451" s="27" t="str">
        <f>IF(Ведомость!E39&gt;1, LOOKUP(Ведомость!F39,{0;1;2.5;3.5;4.5},{"н/a";"2";"3";"4";"5"}), "")</f>
        <v/>
      </c>
      <c r="G451" s="27" t="str">
        <f>IF(Ведомость!F39&gt;1, LOOKUP(Ведомость!G39,{0;1;2.5;3.5;4.5},{"н/a";"2";"3";"4";"5"}), "")</f>
        <v/>
      </c>
      <c r="H451" s="27" t="str">
        <f>IF(Ведомость!G39&gt;1, LOOKUP(Ведомость!H39,{0;1;2.5;3.5;4.5},{"н/a";"2";"3";"4";"5"}), "")</f>
        <v/>
      </c>
      <c r="I451" s="27" t="str">
        <f>IF(Ведомость!H39&gt;1, LOOKUP(Ведомость!I39,{0;1;2.5;3.5;4.5},{"н/a";"2";"3";"4";"5"}), "")</f>
        <v/>
      </c>
      <c r="J451" s="27" t="str">
        <f>IF(Ведомость!I39&gt;1, LOOKUP(Ведомость!J39,{0;1;2.5;3.5;4.5},{"н/a";"2";"3";"4";"5"}), "")</f>
        <v/>
      </c>
      <c r="K451" s="27" t="str">
        <f>IF(Ведомость!J39&gt;1, LOOKUP(Ведомость!K39,{0;1;2.5;3.5;4.5},{"н/a";"2";"3";"4";"5"}), "")</f>
        <v/>
      </c>
      <c r="L451" s="27" t="str">
        <f>IF(Ведомость!K39&gt;1, LOOKUP(Ведомость!L39,{0;1;2.5;3.5;4.5},{"н/a";"2";"3";"4";"5"}), "")</f>
        <v/>
      </c>
      <c r="M451" s="27" t="str">
        <f>IF(Ведомость!L39&gt;1, LOOKUP(Ведомость!M39,{0;1;2.5;3.5;4.5},{"н/a";"2";"3";"4";"5"}), "")</f>
        <v/>
      </c>
      <c r="N451" s="27" t="str">
        <f>IF(Ведомость!M39&gt;1, LOOKUP(Ведомость!N39,{0;1;2.5;3.5;4.5},{"н/a";"2";"3";"4";"5"}), "")</f>
        <v/>
      </c>
      <c r="O451" s="27" t="str">
        <f>IF(Ведомость!N39&gt;1, LOOKUP(Ведомость!O39,{0;1;2.5;3.5;4.5},{"н/a";"2";"3";"4";"5"}), "")</f>
        <v/>
      </c>
      <c r="P451" s="27" t="str">
        <f>IF(Ведомость!O39&gt;1, LOOKUP(Ведомость!P39,{0;1;2.5;3.5;4.5},{"н/a";"2";"3";"4";"5"}), "")</f>
        <v/>
      </c>
      <c r="Q451" s="27" t="str">
        <f>IF(Ведомость!P39&gt;1, LOOKUP(Ведомость!Q39,{0;1;2.5;3.5;4.5},{"н/a";"2";"3";"4";"5"}), "")</f>
        <v/>
      </c>
      <c r="R451" s="8">
        <f>Ведомость!R39</f>
        <v>0</v>
      </c>
      <c r="S451" s="9">
        <f>Ведомость!S39</f>
        <v>0</v>
      </c>
    </row>
    <row r="453" spans="1:19" x14ac:dyDescent="0.25">
      <c r="B453" s="7" t="s">
        <v>17</v>
      </c>
      <c r="C453" s="164"/>
      <c r="D453" s="164"/>
      <c r="E453" s="164"/>
      <c r="F453" s="164"/>
      <c r="G453" s="164"/>
      <c r="H453" s="164"/>
      <c r="I453" s="165">
        <f>Ведомость!$C$7</f>
        <v>0</v>
      </c>
      <c r="J453" s="165"/>
      <c r="K453" s="165"/>
      <c r="L453" s="165"/>
      <c r="M453" s="165"/>
      <c r="N453" s="165"/>
      <c r="O453" s="165"/>
      <c r="P453" s="165"/>
      <c r="Q453" s="165"/>
    </row>
    <row r="455" spans="1:19" x14ac:dyDescent="0.25">
      <c r="B455" s="7" t="s">
        <v>42</v>
      </c>
      <c r="C455" s="164"/>
      <c r="D455" s="164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</row>
    <row r="457" spans="1:19" x14ac:dyDescent="0.25">
      <c r="A457" s="32"/>
      <c r="B457" s="33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2"/>
      <c r="S457" s="32"/>
    </row>
    <row r="460" spans="1:19" ht="15.75" x14ac:dyDescent="0.25">
      <c r="A460" s="147" t="str">
        <f>Ведомость!A1</f>
        <v>ГБПОУ Бологовский колледж</v>
      </c>
      <c r="B460" s="147"/>
      <c r="C460" s="147"/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</row>
    <row r="461" spans="1:19" ht="15.75" x14ac:dyDescent="0.25">
      <c r="A461" s="148" t="s">
        <v>0</v>
      </c>
      <c r="B461" s="148"/>
      <c r="C461" s="148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</row>
    <row r="462" spans="1:19" ht="15.75" x14ac:dyDescent="0.25">
      <c r="A462" s="148" t="s">
        <v>1</v>
      </c>
      <c r="B462" s="148"/>
      <c r="C462" s="148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</row>
    <row r="463" spans="1:19" x14ac:dyDescent="0.25">
      <c r="A463" s="6"/>
      <c r="B463" s="6" t="s">
        <v>2</v>
      </c>
      <c r="C463" s="149">
        <f>Ведомость!$C$5</f>
        <v>0</v>
      </c>
      <c r="D463" s="149"/>
      <c r="E463" s="149"/>
      <c r="F463" s="1"/>
      <c r="G463" s="150" t="s">
        <v>3</v>
      </c>
      <c r="H463" s="150"/>
      <c r="I463" s="150"/>
      <c r="J463" s="149">
        <f>Ведомость!$J$5</f>
        <v>0</v>
      </c>
      <c r="K463" s="149"/>
      <c r="L463" s="149"/>
      <c r="M463" s="149"/>
      <c r="P463" s="163" t="s">
        <v>4</v>
      </c>
      <c r="Q463" s="163"/>
      <c r="R463" s="25">
        <f>Ведомость!$R$5</f>
        <v>0</v>
      </c>
    </row>
    <row r="464" spans="1:19" ht="15.75" thickBot="1" x14ac:dyDescent="0.3"/>
    <row r="465" spans="1:19" ht="15.75" thickBot="1" x14ac:dyDescent="0.3">
      <c r="A465" s="153" t="s">
        <v>18</v>
      </c>
      <c r="B465" s="170" t="s">
        <v>19</v>
      </c>
      <c r="C465" s="173" t="s">
        <v>20</v>
      </c>
      <c r="D465" s="174"/>
      <c r="E465" s="174"/>
      <c r="F465" s="174"/>
      <c r="G465" s="174"/>
      <c r="H465" s="174"/>
      <c r="I465" s="174"/>
      <c r="J465" s="174"/>
      <c r="K465" s="174"/>
      <c r="L465" s="174"/>
      <c r="M465" s="174"/>
      <c r="N465" s="174"/>
      <c r="O465" s="174"/>
      <c r="P465" s="174"/>
      <c r="Q465" s="175"/>
      <c r="R465" s="173" t="s">
        <v>21</v>
      </c>
      <c r="S465" s="176"/>
    </row>
    <row r="466" spans="1:19" ht="15" customHeight="1" x14ac:dyDescent="0.25">
      <c r="A466" s="154"/>
      <c r="B466" s="171"/>
      <c r="C466" s="151" t="str">
        <f>IF(Ведомость!$B40&gt;1, Ведомость!C10, "")</f>
        <v/>
      </c>
      <c r="D466" s="151" t="str">
        <f>IF(Ведомость!$B40&gt;1, Ведомость!D10, "")</f>
        <v/>
      </c>
      <c r="E466" s="151" t="str">
        <f>IF(Ведомость!$B40&gt;1, Ведомость!E10, "")</f>
        <v/>
      </c>
      <c r="F466" s="151" t="str">
        <f>IF(Ведомость!$B40&gt;1, Ведомость!F10, "")</f>
        <v/>
      </c>
      <c r="G466" s="151" t="str">
        <f>IF(Ведомость!$B40&gt;1, Ведомость!G10, "")</f>
        <v/>
      </c>
      <c r="H466" s="151" t="str">
        <f>IF(Ведомость!$B40&gt;1, Ведомость!H10, "")</f>
        <v/>
      </c>
      <c r="I466" s="151" t="str">
        <f>IF(Ведомость!$B40&gt;1, Ведомость!I10, "")</f>
        <v/>
      </c>
      <c r="J466" s="151" t="str">
        <f>IF(Ведомость!$B40&gt;1, Ведомость!J10, "")</f>
        <v/>
      </c>
      <c r="K466" s="151" t="str">
        <f>IF(Ведомость!$B40&gt;1, Ведомость!K10, "")</f>
        <v/>
      </c>
      <c r="L466" s="151" t="str">
        <f>IF(Ведомость!$B40&gt;1, Ведомость!L10, "")</f>
        <v/>
      </c>
      <c r="M466" s="151" t="str">
        <f>IF(Ведомость!$B40&gt;1, Ведомость!M10, "")</f>
        <v/>
      </c>
      <c r="N466" s="151" t="str">
        <f>IF(Ведомость!$B40&gt;1, Ведомость!N10, "")</f>
        <v/>
      </c>
      <c r="O466" s="151" t="str">
        <f>IF(Ведомость!$B40&gt;1, Ведомость!O10, "")</f>
        <v/>
      </c>
      <c r="P466" s="151" t="str">
        <f>IF(Ведомость!$B40&gt;1, Ведомость!P10, "")</f>
        <v/>
      </c>
      <c r="Q466" s="151" t="str">
        <f>IF(Ведомость!$B40&gt;1, Ведомость!Q10, "")</f>
        <v/>
      </c>
      <c r="R466" s="177" t="s">
        <v>22</v>
      </c>
      <c r="S466" s="179" t="s">
        <v>24</v>
      </c>
    </row>
    <row r="467" spans="1:19" ht="61.5" customHeight="1" thickBot="1" x14ac:dyDescent="0.3">
      <c r="A467" s="155"/>
      <c r="B467" s="172"/>
      <c r="C467" s="152"/>
      <c r="D467" s="152"/>
      <c r="E467" s="152"/>
      <c r="F467" s="152"/>
      <c r="G467" s="152"/>
      <c r="H467" s="152"/>
      <c r="I467" s="152"/>
      <c r="J467" s="152"/>
      <c r="K467" s="152"/>
      <c r="L467" s="152"/>
      <c r="M467" s="152"/>
      <c r="N467" s="152"/>
      <c r="O467" s="152"/>
      <c r="P467" s="152"/>
      <c r="Q467" s="152"/>
      <c r="R467" s="178"/>
      <c r="S467" s="180"/>
    </row>
    <row r="468" spans="1:19" ht="15.75" thickBot="1" x14ac:dyDescent="0.3">
      <c r="A468" s="26">
        <f>Ведомость!A40</f>
        <v>29</v>
      </c>
      <c r="B468" s="13" t="str">
        <f>IF(Ведомость!B40&gt;1, Ведомость!B40, "")</f>
        <v/>
      </c>
      <c r="C468" s="27" t="str">
        <f>IF(Ведомость!B40&gt;1, LOOKUP(Ведомость!C40,{0;1;2.5;3.5;4.5},{"н/a";"2";"3";"4";"5"}), "")</f>
        <v/>
      </c>
      <c r="D468" s="27" t="str">
        <f>IF(Ведомость!C40&gt;1, LOOKUP(Ведомость!D40,{0;1;2.5;3.5;4.5},{"н/a";"2";"3";"4";"5"}), "")</f>
        <v/>
      </c>
      <c r="E468" s="27" t="str">
        <f>IF(Ведомость!D40&gt;1, LOOKUP(Ведомость!E40,{0;1;2.5;3.5;4.5},{"н/a";"2";"3";"4";"5"}), "")</f>
        <v/>
      </c>
      <c r="F468" s="27" t="str">
        <f>IF(Ведомость!E40&gt;1, LOOKUP(Ведомость!F40,{0;1;2.5;3.5;4.5},{"н/a";"2";"3";"4";"5"}), "")</f>
        <v/>
      </c>
      <c r="G468" s="27" t="str">
        <f>IF(Ведомость!F40&gt;1, LOOKUP(Ведомость!G40,{0;1;2.5;3.5;4.5},{"н/a";"2";"3";"4";"5"}), "")</f>
        <v/>
      </c>
      <c r="H468" s="27" t="str">
        <f>IF(Ведомость!G40&gt;1, LOOKUP(Ведомость!H40,{0;1;2.5;3.5;4.5},{"н/a";"2";"3";"4";"5"}), "")</f>
        <v/>
      </c>
      <c r="I468" s="27" t="str">
        <f>IF(Ведомость!H40&gt;1, LOOKUP(Ведомость!I40,{0;1;2.5;3.5;4.5},{"н/a";"2";"3";"4";"5"}), "")</f>
        <v/>
      </c>
      <c r="J468" s="27" t="str">
        <f>IF(Ведомость!I40&gt;1, LOOKUP(Ведомость!J40,{0;1;2.5;3.5;4.5},{"н/a";"2";"3";"4";"5"}), "")</f>
        <v/>
      </c>
      <c r="K468" s="27" t="str">
        <f>IF(Ведомость!J40&gt;1, LOOKUP(Ведомость!K40,{0;1;2.5;3.5;4.5},{"н/a";"2";"3";"4";"5"}), "")</f>
        <v/>
      </c>
      <c r="L468" s="27" t="str">
        <f>IF(Ведомость!K40&gt;1, LOOKUP(Ведомость!L40,{0;1;2.5;3.5;4.5},{"н/a";"2";"3";"4";"5"}), "")</f>
        <v/>
      </c>
      <c r="M468" s="27" t="str">
        <f>IF(Ведомость!L40&gt;1, LOOKUP(Ведомость!M40,{0;1;2.5;3.5;4.5},{"н/a";"2";"3";"4";"5"}), "")</f>
        <v/>
      </c>
      <c r="N468" s="27" t="str">
        <f>IF(Ведомость!M40&gt;1, LOOKUP(Ведомость!N40,{0;1;2.5;3.5;4.5},{"н/a";"2";"3";"4";"5"}), "")</f>
        <v/>
      </c>
      <c r="O468" s="27" t="str">
        <f>IF(Ведомость!N40&gt;1, LOOKUP(Ведомость!O40,{0;1;2.5;3.5;4.5},{"н/a";"2";"3";"4";"5"}), "")</f>
        <v/>
      </c>
      <c r="P468" s="27" t="str">
        <f>IF(Ведомость!O40&gt;1, LOOKUP(Ведомость!P40,{0;1;2.5;3.5;4.5},{"н/a";"2";"3";"4";"5"}), "")</f>
        <v/>
      </c>
      <c r="Q468" s="27" t="str">
        <f>IF(Ведомость!P40&gt;1, LOOKUP(Ведомость!Q40,{0;1;2.5;3.5;4.5},{"н/a";"2";"3";"4";"5"}), "")</f>
        <v/>
      </c>
      <c r="R468" s="8">
        <f>Ведомость!R40</f>
        <v>0</v>
      </c>
      <c r="S468" s="9">
        <f>Ведомость!S40</f>
        <v>0</v>
      </c>
    </row>
    <row r="470" spans="1:19" x14ac:dyDescent="0.25">
      <c r="B470" s="7" t="s">
        <v>17</v>
      </c>
      <c r="C470" s="164"/>
      <c r="D470" s="164"/>
      <c r="E470" s="164"/>
      <c r="F470" s="164"/>
      <c r="G470" s="164"/>
      <c r="H470" s="164"/>
      <c r="I470" s="165">
        <f>Ведомость!$C$7</f>
        <v>0</v>
      </c>
      <c r="J470" s="165"/>
      <c r="K470" s="165"/>
      <c r="L470" s="165"/>
      <c r="M470" s="165"/>
      <c r="N470" s="165"/>
      <c r="O470" s="165"/>
      <c r="P470" s="165"/>
      <c r="Q470" s="165"/>
    </row>
    <row r="472" spans="1:19" x14ac:dyDescent="0.25">
      <c r="B472" s="7" t="s">
        <v>42</v>
      </c>
      <c r="C472" s="164"/>
      <c r="D472" s="164"/>
      <c r="E472" s="164"/>
      <c r="F472" s="164"/>
      <c r="G472" s="164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</row>
    <row r="474" spans="1:19" x14ac:dyDescent="0.25">
      <c r="A474" s="32"/>
      <c r="B474" s="33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2"/>
      <c r="S474" s="32"/>
    </row>
    <row r="477" spans="1:19" ht="15.75" x14ac:dyDescent="0.25">
      <c r="A477" s="147" t="str">
        <f>Ведомость!A1</f>
        <v>ГБПОУ Бологовский колледж</v>
      </c>
      <c r="B477" s="147"/>
      <c r="C477" s="147"/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</row>
    <row r="478" spans="1:19" ht="15.75" x14ac:dyDescent="0.25">
      <c r="A478" s="148" t="s">
        <v>0</v>
      </c>
      <c r="B478" s="148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</row>
    <row r="479" spans="1:19" ht="15.75" x14ac:dyDescent="0.25">
      <c r="A479" s="148" t="s">
        <v>1</v>
      </c>
      <c r="B479" s="148"/>
      <c r="C479" s="148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</row>
    <row r="480" spans="1:19" x14ac:dyDescent="0.25">
      <c r="A480" s="6"/>
      <c r="B480" s="6" t="s">
        <v>2</v>
      </c>
      <c r="C480" s="149">
        <f>Ведомость!$C$5</f>
        <v>0</v>
      </c>
      <c r="D480" s="149"/>
      <c r="E480" s="149"/>
      <c r="F480" s="1"/>
      <c r="G480" s="150" t="s">
        <v>3</v>
      </c>
      <c r="H480" s="150"/>
      <c r="I480" s="150"/>
      <c r="J480" s="149">
        <f>Ведомость!$J$5</f>
        <v>0</v>
      </c>
      <c r="K480" s="149"/>
      <c r="L480" s="149"/>
      <c r="M480" s="149"/>
      <c r="P480" s="163" t="s">
        <v>4</v>
      </c>
      <c r="Q480" s="163"/>
      <c r="R480" s="25">
        <f>Ведомость!$R$5</f>
        <v>0</v>
      </c>
    </row>
    <row r="481" spans="1:19" ht="15.75" thickBot="1" x14ac:dyDescent="0.3"/>
    <row r="482" spans="1:19" ht="15.75" thickBot="1" x14ac:dyDescent="0.3">
      <c r="A482" s="153" t="s">
        <v>18</v>
      </c>
      <c r="B482" s="170" t="s">
        <v>19</v>
      </c>
      <c r="C482" s="173" t="s">
        <v>20</v>
      </c>
      <c r="D482" s="174"/>
      <c r="E482" s="174"/>
      <c r="F482" s="174"/>
      <c r="G482" s="174"/>
      <c r="H482" s="174"/>
      <c r="I482" s="174"/>
      <c r="J482" s="174"/>
      <c r="K482" s="174"/>
      <c r="L482" s="174"/>
      <c r="M482" s="174"/>
      <c r="N482" s="174"/>
      <c r="O482" s="174"/>
      <c r="P482" s="174"/>
      <c r="Q482" s="175"/>
      <c r="R482" s="173" t="s">
        <v>21</v>
      </c>
      <c r="S482" s="176"/>
    </row>
    <row r="483" spans="1:19" ht="15" customHeight="1" x14ac:dyDescent="0.25">
      <c r="A483" s="154"/>
      <c r="B483" s="171"/>
      <c r="C483" s="151" t="str">
        <f>IF(Ведомость!$B41&gt;1, Ведомость!C10, "")</f>
        <v/>
      </c>
      <c r="D483" s="151" t="str">
        <f>IF(Ведомость!$B41&gt;1, Ведомость!D10, "")</f>
        <v/>
      </c>
      <c r="E483" s="151" t="str">
        <f>IF(Ведомость!$B41&gt;1, Ведомость!E10, "")</f>
        <v/>
      </c>
      <c r="F483" s="151" t="str">
        <f>IF(Ведомость!$B41&gt;1, Ведомость!F10, "")</f>
        <v/>
      </c>
      <c r="G483" s="151" t="str">
        <f>IF(Ведомость!$B41&gt;1, Ведомость!G10, "")</f>
        <v/>
      </c>
      <c r="H483" s="151" t="str">
        <f>IF(Ведомость!$B41&gt;1, Ведомость!H10, "")</f>
        <v/>
      </c>
      <c r="I483" s="151" t="str">
        <f>IF(Ведомость!$B41&gt;1, Ведомость!I10, "")</f>
        <v/>
      </c>
      <c r="J483" s="151" t="str">
        <f>IF(Ведомость!$B41&gt;1, Ведомость!J10, "")</f>
        <v/>
      </c>
      <c r="K483" s="151" t="str">
        <f>IF(Ведомость!$B41&gt;1, Ведомость!K10, "")</f>
        <v/>
      </c>
      <c r="L483" s="151" t="str">
        <f>IF(Ведомость!$B41&gt;1, Ведомость!L10, "")</f>
        <v/>
      </c>
      <c r="M483" s="151" t="str">
        <f>IF(Ведомость!$B41&gt;1, Ведомость!M10, "")</f>
        <v/>
      </c>
      <c r="N483" s="151" t="str">
        <f>IF(Ведомость!$B41&gt;1, Ведомость!N10, "")</f>
        <v/>
      </c>
      <c r="O483" s="151" t="str">
        <f>IF(Ведомость!$B41&gt;1, Ведомость!O10, "")</f>
        <v/>
      </c>
      <c r="P483" s="151" t="str">
        <f>IF(Ведомость!$B41&gt;1, Ведомость!P10, "")</f>
        <v/>
      </c>
      <c r="Q483" s="151" t="str">
        <f>IF(Ведомость!$B41&gt;1, Ведомость!Q10, "")</f>
        <v/>
      </c>
      <c r="R483" s="177" t="s">
        <v>22</v>
      </c>
      <c r="S483" s="179" t="s">
        <v>24</v>
      </c>
    </row>
    <row r="484" spans="1:19" ht="61.5" customHeight="1" thickBot="1" x14ac:dyDescent="0.3">
      <c r="A484" s="155"/>
      <c r="B484" s="172"/>
      <c r="C484" s="152"/>
      <c r="D484" s="152"/>
      <c r="E484" s="152"/>
      <c r="F484" s="152"/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78"/>
      <c r="S484" s="180"/>
    </row>
    <row r="485" spans="1:19" ht="15.75" thickBot="1" x14ac:dyDescent="0.3">
      <c r="A485" s="26">
        <f>Ведомость!A41</f>
        <v>30</v>
      </c>
      <c r="B485" s="13" t="str">
        <f>IF(Ведомость!B41&gt;1, Ведомость!B41, "")</f>
        <v/>
      </c>
      <c r="C485" s="27" t="str">
        <f>IF(Ведомость!B41&gt;1, LOOKUP(Ведомость!C41,{0;1;2.5;3.5;4.5},{"н/a";"2";"3";"4";"5"}), "")</f>
        <v/>
      </c>
      <c r="D485" s="27" t="str">
        <f>IF(Ведомость!C41&gt;1, LOOKUP(Ведомость!D41,{0;1;2.5;3.5;4.5},{"н/a";"2";"3";"4";"5"}), "")</f>
        <v/>
      </c>
      <c r="E485" s="27" t="str">
        <f>IF(Ведомость!D41&gt;1, LOOKUP(Ведомость!E41,{0;1;2.5;3.5;4.5},{"н/a";"2";"3";"4";"5"}), "")</f>
        <v/>
      </c>
      <c r="F485" s="27" t="str">
        <f>IF(Ведомость!E41&gt;1, LOOKUP(Ведомость!F41,{0;1;2.5;3.5;4.5},{"н/a";"2";"3";"4";"5"}), "")</f>
        <v/>
      </c>
      <c r="G485" s="27" t="str">
        <f>IF(Ведомость!F41&gt;1, LOOKUP(Ведомость!G41,{0;1;2.5;3.5;4.5},{"н/a";"2";"3";"4";"5"}), "")</f>
        <v/>
      </c>
      <c r="H485" s="27" t="str">
        <f>IF(Ведомость!G41&gt;1, LOOKUP(Ведомость!H41,{0;1;2.5;3.5;4.5},{"н/a";"2";"3";"4";"5"}), "")</f>
        <v/>
      </c>
      <c r="I485" s="27" t="str">
        <f>IF(Ведомость!H41&gt;1, LOOKUP(Ведомость!I41,{0;1;2.5;3.5;4.5},{"н/a";"2";"3";"4";"5"}), "")</f>
        <v/>
      </c>
      <c r="J485" s="27" t="str">
        <f>IF(Ведомость!I41&gt;1, LOOKUP(Ведомость!J41,{0;1;2.5;3.5;4.5},{"н/a";"2";"3";"4";"5"}), "")</f>
        <v/>
      </c>
      <c r="K485" s="27" t="str">
        <f>IF(Ведомость!J41&gt;1, LOOKUP(Ведомость!K41,{0;1;2.5;3.5;4.5},{"н/a";"2";"3";"4";"5"}), "")</f>
        <v/>
      </c>
      <c r="L485" s="27" t="str">
        <f>IF(Ведомость!K41&gt;1, LOOKUP(Ведомость!L41,{0;1;2.5;3.5;4.5},{"н/a";"2";"3";"4";"5"}), "")</f>
        <v/>
      </c>
      <c r="M485" s="27" t="str">
        <f>IF(Ведомость!L41&gt;1, LOOKUP(Ведомость!M41,{0;1;2.5;3.5;4.5},{"н/a";"2";"3";"4";"5"}), "")</f>
        <v/>
      </c>
      <c r="N485" s="27" t="str">
        <f>IF(Ведомость!M41&gt;1, LOOKUP(Ведомость!N41,{0;1;2.5;3.5;4.5},{"н/a";"2";"3";"4";"5"}), "")</f>
        <v/>
      </c>
      <c r="O485" s="27" t="str">
        <f>IF(Ведомость!N41&gt;1, LOOKUP(Ведомость!O41,{0;1;2.5;3.5;4.5},{"н/a";"2";"3";"4";"5"}), "")</f>
        <v/>
      </c>
      <c r="P485" s="27" t="str">
        <f>IF(Ведомость!O41&gt;1, LOOKUP(Ведомость!P41,{0;1;2.5;3.5;4.5},{"н/a";"2";"3";"4";"5"}), "")</f>
        <v/>
      </c>
      <c r="Q485" s="27" t="str">
        <f>IF(Ведомость!P41&gt;1, LOOKUP(Ведомость!Q41,{0;1;2.5;3.5;4.5},{"н/a";"2";"3";"4";"5"}), "")</f>
        <v/>
      </c>
      <c r="R485" s="8">
        <f>Ведомость!R41</f>
        <v>0</v>
      </c>
      <c r="S485" s="9">
        <f>Ведомость!S41</f>
        <v>0</v>
      </c>
    </row>
    <row r="487" spans="1:19" x14ac:dyDescent="0.25">
      <c r="B487" s="7" t="s">
        <v>17</v>
      </c>
      <c r="C487" s="164"/>
      <c r="D487" s="164"/>
      <c r="E487" s="164"/>
      <c r="F487" s="164"/>
      <c r="G487" s="164"/>
      <c r="H487" s="164"/>
      <c r="I487" s="165">
        <f>Ведомость!$C$7</f>
        <v>0</v>
      </c>
      <c r="J487" s="165"/>
      <c r="K487" s="165"/>
      <c r="L487" s="165"/>
      <c r="M487" s="165"/>
      <c r="N487" s="165"/>
      <c r="O487" s="165"/>
      <c r="P487" s="165"/>
      <c r="Q487" s="165"/>
    </row>
    <row r="489" spans="1:19" x14ac:dyDescent="0.25">
      <c r="B489" s="7" t="s">
        <v>42</v>
      </c>
      <c r="C489" s="164"/>
      <c r="D489" s="164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</row>
    <row r="491" spans="1:19" x14ac:dyDescent="0.25">
      <c r="A491" s="32"/>
      <c r="B491" s="33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2"/>
      <c r="S491" s="32"/>
    </row>
    <row r="492" spans="1:19" ht="15.75" x14ac:dyDescent="0.25">
      <c r="A492" s="147" t="str">
        <f>Ведомость!A1</f>
        <v>ГБПОУ Бологовский колледж</v>
      </c>
      <c r="B492" s="147"/>
      <c r="C492" s="147"/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</row>
    <row r="493" spans="1:19" ht="15.75" x14ac:dyDescent="0.25">
      <c r="A493" s="148" t="s">
        <v>0</v>
      </c>
      <c r="B493" s="148"/>
      <c r="C493" s="148"/>
      <c r="D493" s="148"/>
      <c r="E493" s="148"/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</row>
    <row r="494" spans="1:19" ht="15.75" x14ac:dyDescent="0.25">
      <c r="A494" s="148" t="s">
        <v>1</v>
      </c>
      <c r="B494" s="148"/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</row>
    <row r="495" spans="1:19" x14ac:dyDescent="0.25">
      <c r="A495" s="6"/>
      <c r="B495" s="6" t="s">
        <v>2</v>
      </c>
      <c r="C495" s="149">
        <f>Ведомость!$C$5</f>
        <v>0</v>
      </c>
      <c r="D495" s="149"/>
      <c r="E495" s="149"/>
      <c r="F495" s="1"/>
      <c r="G495" s="150" t="s">
        <v>3</v>
      </c>
      <c r="H495" s="150"/>
      <c r="I495" s="150"/>
      <c r="J495" s="149">
        <f>Ведомость!$J$5</f>
        <v>0</v>
      </c>
      <c r="K495" s="149"/>
      <c r="L495" s="149"/>
      <c r="M495" s="149"/>
      <c r="P495" s="163" t="s">
        <v>4</v>
      </c>
      <c r="Q495" s="163"/>
      <c r="R495" s="25">
        <f>Ведомость!$R$5</f>
        <v>0</v>
      </c>
    </row>
    <row r="496" spans="1:19" ht="15.75" thickBot="1" x14ac:dyDescent="0.3"/>
    <row r="497" spans="1:19" ht="15.75" thickBot="1" x14ac:dyDescent="0.3">
      <c r="A497" s="153" t="s">
        <v>18</v>
      </c>
      <c r="B497" s="170" t="s">
        <v>19</v>
      </c>
      <c r="C497" s="173" t="s">
        <v>20</v>
      </c>
      <c r="D497" s="174"/>
      <c r="E497" s="174"/>
      <c r="F497" s="174"/>
      <c r="G497" s="174"/>
      <c r="H497" s="174"/>
      <c r="I497" s="174"/>
      <c r="J497" s="174"/>
      <c r="K497" s="174"/>
      <c r="L497" s="174"/>
      <c r="M497" s="174"/>
      <c r="N497" s="174"/>
      <c r="O497" s="174"/>
      <c r="P497" s="174"/>
      <c r="Q497" s="175"/>
      <c r="R497" s="173" t="s">
        <v>21</v>
      </c>
      <c r="S497" s="176"/>
    </row>
    <row r="498" spans="1:19" ht="15" customHeight="1" x14ac:dyDescent="0.25">
      <c r="A498" s="154"/>
      <c r="B498" s="171"/>
      <c r="C498" s="151" t="str">
        <f>IF(Ведомость!$B42&gt;1, Ведомость!C10, "")</f>
        <v/>
      </c>
      <c r="D498" s="151" t="str">
        <f>IF(Ведомость!$B42&gt;1, Ведомость!D10, "")</f>
        <v/>
      </c>
      <c r="E498" s="151" t="str">
        <f>IF(Ведомость!$B42&gt;1, Ведомость!E10, "")</f>
        <v/>
      </c>
      <c r="F498" s="151" t="str">
        <f>IF(Ведомость!$B42&gt;1, Ведомость!F10, "")</f>
        <v/>
      </c>
      <c r="G498" s="151" t="str">
        <f>IF(Ведомость!$B42&gt;1, Ведомость!G10, "")</f>
        <v/>
      </c>
      <c r="H498" s="151" t="str">
        <f>IF(Ведомость!$B42&gt;1, Ведомость!H10, "")</f>
        <v/>
      </c>
      <c r="I498" s="151" t="str">
        <f>IF(Ведомость!$B42&gt;1, Ведомость!I10, "")</f>
        <v/>
      </c>
      <c r="J498" s="151" t="str">
        <f>IF(Ведомость!$B42&gt;1, Ведомость!J10, "")</f>
        <v/>
      </c>
      <c r="K498" s="151" t="str">
        <f>IF(Ведомость!$B42&gt;1, Ведомость!K10, "")</f>
        <v/>
      </c>
      <c r="L498" s="151" t="str">
        <f>IF(Ведомость!$B42&gt;1, Ведомость!L10, "")</f>
        <v/>
      </c>
      <c r="M498" s="151" t="str">
        <f>IF(Ведомость!$B42&gt;1, Ведомость!M10, "")</f>
        <v/>
      </c>
      <c r="N498" s="151" t="str">
        <f>IF(Ведомость!$B42&gt;1, Ведомость!N10, "")</f>
        <v/>
      </c>
      <c r="O498" s="151" t="str">
        <f>IF(Ведомость!$B42&gt;1, Ведомость!O10, "")</f>
        <v/>
      </c>
      <c r="P498" s="151" t="str">
        <f>IF(Ведомость!$B42&gt;1, Ведомость!P10, "")</f>
        <v/>
      </c>
      <c r="Q498" s="151" t="str">
        <f>IF(Ведомость!$B42&gt;1, Ведомость!Q10, "")</f>
        <v/>
      </c>
      <c r="R498" s="177" t="s">
        <v>22</v>
      </c>
      <c r="S498" s="179" t="s">
        <v>24</v>
      </c>
    </row>
    <row r="499" spans="1:19" ht="61.5" customHeight="1" thickBot="1" x14ac:dyDescent="0.3">
      <c r="A499" s="155"/>
      <c r="B499" s="172"/>
      <c r="C499" s="152"/>
      <c r="D499" s="152"/>
      <c r="E499" s="152"/>
      <c r="F499" s="152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  <c r="R499" s="178"/>
      <c r="S499" s="180"/>
    </row>
    <row r="500" spans="1:19" ht="15.75" thickBot="1" x14ac:dyDescent="0.3">
      <c r="A500" s="26">
        <f>Ведомость!A42</f>
        <v>31</v>
      </c>
      <c r="B500" s="13" t="str">
        <f>IF(Ведомость!B42&gt;1, Ведомость!B42, "")</f>
        <v/>
      </c>
      <c r="C500" s="27" t="str">
        <f>IF(Ведомость!B42&gt;1, LOOKUP(Ведомость!C42,{0;1;2.5;3.5;4.5},{"н/a";"2";"3";"4";"5"}), "")</f>
        <v/>
      </c>
      <c r="D500" s="27" t="str">
        <f>IF(Ведомость!C42&gt;1, LOOKUP(Ведомость!D42,{0;1;2.5;3.5;4.5},{"н/a";"2";"3";"4";"5"}), "")</f>
        <v/>
      </c>
      <c r="E500" s="27" t="str">
        <f>IF(Ведомость!D42&gt;1, LOOKUP(Ведомость!E42,{0;1;2.5;3.5;4.5},{"н/a";"2";"3";"4";"5"}), "")</f>
        <v/>
      </c>
      <c r="F500" s="27" t="str">
        <f>IF(Ведомость!E42&gt;1, LOOKUP(Ведомость!F42,{0;1;2.5;3.5;4.5},{"н/a";"2";"3";"4";"5"}), "")</f>
        <v/>
      </c>
      <c r="G500" s="27" t="str">
        <f>IF(Ведомость!F42&gt;1, LOOKUP(Ведомость!G42,{0;1;2.5;3.5;4.5},{"н/a";"2";"3";"4";"5"}), "")</f>
        <v/>
      </c>
      <c r="H500" s="27" t="str">
        <f>IF(Ведомость!G42&gt;1, LOOKUP(Ведомость!H42,{0;1;2.5;3.5;4.5},{"н/a";"2";"3";"4";"5"}), "")</f>
        <v/>
      </c>
      <c r="I500" s="27" t="str">
        <f>IF(Ведомость!H42&gt;1, LOOKUP(Ведомость!I42,{0;1;2.5;3.5;4.5},{"н/a";"2";"3";"4";"5"}), "")</f>
        <v/>
      </c>
      <c r="J500" s="27" t="str">
        <f>IF(Ведомость!I42&gt;1, LOOKUP(Ведомость!J42,{0;1;2.5;3.5;4.5},{"н/a";"2";"3";"4";"5"}), "")</f>
        <v/>
      </c>
      <c r="K500" s="27" t="str">
        <f>IF(Ведомость!J42&gt;1, LOOKUP(Ведомость!K42,{0;1;2.5;3.5;4.5},{"н/a";"2";"3";"4";"5"}), "")</f>
        <v/>
      </c>
      <c r="L500" s="27" t="str">
        <f>IF(Ведомость!K42&gt;1, LOOKUP(Ведомость!L42,{0;1;2.5;3.5;4.5},{"н/a";"2";"3";"4";"5"}), "")</f>
        <v/>
      </c>
      <c r="M500" s="27" t="str">
        <f>IF(Ведомость!L42&gt;1, LOOKUP(Ведомость!M42,{0;1;2.5;3.5;4.5},{"н/a";"2";"3";"4";"5"}), "")</f>
        <v/>
      </c>
      <c r="N500" s="27" t="str">
        <f>IF(Ведомость!M42&gt;1, LOOKUP(Ведомость!N42,{0;1;2.5;3.5;4.5},{"н/a";"2";"3";"4";"5"}), "")</f>
        <v/>
      </c>
      <c r="O500" s="27" t="str">
        <f>IF(Ведомость!N42&gt;1, LOOKUP(Ведомость!O42,{0;1;2.5;3.5;4.5},{"н/a";"2";"3";"4";"5"}), "")</f>
        <v/>
      </c>
      <c r="P500" s="27" t="str">
        <f>IF(Ведомость!O42&gt;1, LOOKUP(Ведомость!P42,{0;1;2.5;3.5;4.5},{"н/a";"2";"3";"4";"5"}), "")</f>
        <v/>
      </c>
      <c r="Q500" s="27" t="str">
        <f>IF(Ведомость!P42&gt;1, LOOKUP(Ведомость!Q42,{0;1;2.5;3.5;4.5},{"н/a";"2";"3";"4";"5"}), "")</f>
        <v/>
      </c>
      <c r="R500" s="88">
        <f>Ведомость!R42</f>
        <v>0</v>
      </c>
      <c r="S500" s="89">
        <f>Ведомость!S42</f>
        <v>0</v>
      </c>
    </row>
    <row r="502" spans="1:19" x14ac:dyDescent="0.25">
      <c r="B502" s="7" t="s">
        <v>17</v>
      </c>
      <c r="C502" s="164"/>
      <c r="D502" s="164"/>
      <c r="E502" s="164"/>
      <c r="F502" s="164"/>
      <c r="G502" s="164"/>
      <c r="H502" s="164"/>
      <c r="I502" s="165">
        <f>Ведомость!$C$7</f>
        <v>0</v>
      </c>
      <c r="J502" s="165"/>
      <c r="K502" s="165"/>
      <c r="L502" s="165"/>
      <c r="M502" s="165"/>
      <c r="N502" s="165"/>
      <c r="O502" s="165"/>
      <c r="P502" s="165"/>
      <c r="Q502" s="165"/>
    </row>
    <row r="504" spans="1:19" x14ac:dyDescent="0.25">
      <c r="B504" s="7" t="s">
        <v>42</v>
      </c>
      <c r="C504" s="164"/>
      <c r="D504" s="164"/>
      <c r="E504" s="164"/>
      <c r="F504" s="164"/>
      <c r="G504" s="164"/>
      <c r="H504" s="164"/>
      <c r="I504" s="164"/>
      <c r="J504" s="164"/>
      <c r="K504" s="164"/>
      <c r="L504" s="164"/>
      <c r="M504" s="164"/>
      <c r="N504" s="164"/>
      <c r="O504" s="164"/>
      <c r="P504" s="164"/>
      <c r="Q504" s="164"/>
    </row>
    <row r="506" spans="1:19" x14ac:dyDescent="0.25">
      <c r="A506" s="32"/>
      <c r="B506" s="33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2"/>
      <c r="S506" s="32"/>
    </row>
    <row r="509" spans="1:19" ht="15.75" x14ac:dyDescent="0.25">
      <c r="A509" s="147" t="str">
        <f>Ведомость!A1</f>
        <v>ГБПОУ Бологовский колледж</v>
      </c>
      <c r="B509" s="147"/>
      <c r="C509" s="147"/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</row>
    <row r="510" spans="1:19" ht="15.75" x14ac:dyDescent="0.25">
      <c r="A510" s="148" t="s">
        <v>0</v>
      </c>
      <c r="B510" s="148"/>
      <c r="C510" s="148"/>
      <c r="D510" s="148"/>
      <c r="E510" s="148"/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</row>
    <row r="511" spans="1:19" ht="15.75" x14ac:dyDescent="0.25">
      <c r="A511" s="148" t="s">
        <v>1</v>
      </c>
      <c r="B511" s="148"/>
      <c r="C511" s="148"/>
      <c r="D511" s="148"/>
      <c r="E511" s="148"/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</row>
    <row r="512" spans="1:19" x14ac:dyDescent="0.25">
      <c r="A512" s="6"/>
      <c r="B512" s="6" t="s">
        <v>2</v>
      </c>
      <c r="C512" s="149">
        <f>Ведомость!$C$5</f>
        <v>0</v>
      </c>
      <c r="D512" s="149"/>
      <c r="E512" s="149"/>
      <c r="F512" s="1"/>
      <c r="G512" s="150" t="s">
        <v>3</v>
      </c>
      <c r="H512" s="150"/>
      <c r="I512" s="150"/>
      <c r="J512" s="149">
        <f>Ведомость!$J$5</f>
        <v>0</v>
      </c>
      <c r="K512" s="149"/>
      <c r="L512" s="149"/>
      <c r="M512" s="149"/>
      <c r="P512" s="163" t="s">
        <v>4</v>
      </c>
      <c r="Q512" s="163"/>
      <c r="R512" s="25">
        <f>Ведомость!$R$5</f>
        <v>0</v>
      </c>
    </row>
    <row r="513" spans="1:19" ht="15.75" thickBot="1" x14ac:dyDescent="0.3"/>
    <row r="514" spans="1:19" ht="15.75" thickBot="1" x14ac:dyDescent="0.3">
      <c r="A514" s="153" t="s">
        <v>18</v>
      </c>
      <c r="B514" s="170" t="s">
        <v>19</v>
      </c>
      <c r="C514" s="173" t="s">
        <v>20</v>
      </c>
      <c r="D514" s="174"/>
      <c r="E514" s="174"/>
      <c r="F514" s="174"/>
      <c r="G514" s="174"/>
      <c r="H514" s="174"/>
      <c r="I514" s="174"/>
      <c r="J514" s="174"/>
      <c r="K514" s="174"/>
      <c r="L514" s="174"/>
      <c r="M514" s="174"/>
      <c r="N514" s="174"/>
      <c r="O514" s="174"/>
      <c r="P514" s="174"/>
      <c r="Q514" s="175"/>
      <c r="R514" s="173" t="s">
        <v>21</v>
      </c>
      <c r="S514" s="176"/>
    </row>
    <row r="515" spans="1:19" ht="15" customHeight="1" x14ac:dyDescent="0.25">
      <c r="A515" s="154"/>
      <c r="B515" s="171"/>
      <c r="C515" s="151" t="str">
        <f>IF(Ведомость!$B43&gt;1, Ведомость!C10, "")</f>
        <v/>
      </c>
      <c r="D515" s="151" t="str">
        <f>IF(Ведомость!$B43&gt;1, Ведомость!D10, "")</f>
        <v/>
      </c>
      <c r="E515" s="151" t="str">
        <f>IF(Ведомость!$B43&gt;1, Ведомость!E10, "")</f>
        <v/>
      </c>
      <c r="F515" s="151" t="str">
        <f>IF(Ведомость!$B43&gt;1, Ведомость!F10, "")</f>
        <v/>
      </c>
      <c r="G515" s="151" t="str">
        <f>IF(Ведомость!$B43&gt;1, Ведомость!G10, "")</f>
        <v/>
      </c>
      <c r="H515" s="151" t="str">
        <f>IF(Ведомость!$B43&gt;1, Ведомость!H10, "")</f>
        <v/>
      </c>
      <c r="I515" s="151" t="str">
        <f>IF(Ведомость!$B43&gt;1, Ведомость!I10, "")</f>
        <v/>
      </c>
      <c r="J515" s="151" t="str">
        <f>IF(Ведомость!$B43&gt;1, Ведомость!J10, "")</f>
        <v/>
      </c>
      <c r="K515" s="151" t="str">
        <f>IF(Ведомость!$B43&gt;1, Ведомость!K10, "")</f>
        <v/>
      </c>
      <c r="L515" s="151" t="str">
        <f>IF(Ведомость!$B43&gt;1, Ведомость!L10, "")</f>
        <v/>
      </c>
      <c r="M515" s="151" t="str">
        <f>IF(Ведомость!$B43&gt;1, Ведомость!M10, "")</f>
        <v/>
      </c>
      <c r="N515" s="151" t="str">
        <f>IF(Ведомость!$B43&gt;1, Ведомость!N10, "")</f>
        <v/>
      </c>
      <c r="O515" s="151" t="str">
        <f>IF(Ведомость!$B43&gt;1, Ведомость!O10, "")</f>
        <v/>
      </c>
      <c r="P515" s="151" t="str">
        <f>IF(Ведомость!$B43&gt;1, Ведомость!P10, "")</f>
        <v/>
      </c>
      <c r="Q515" s="151" t="str">
        <f>IF(Ведомость!$B43&gt;1, Ведомость!Q10, "")</f>
        <v/>
      </c>
      <c r="R515" s="177" t="s">
        <v>22</v>
      </c>
      <c r="S515" s="179" t="s">
        <v>24</v>
      </c>
    </row>
    <row r="516" spans="1:19" ht="61.5" customHeight="1" thickBot="1" x14ac:dyDescent="0.3">
      <c r="A516" s="155"/>
      <c r="B516" s="172"/>
      <c r="C516" s="152"/>
      <c r="D516" s="152"/>
      <c r="E516" s="152"/>
      <c r="F516" s="152"/>
      <c r="G516" s="152"/>
      <c r="H516" s="152"/>
      <c r="I516" s="152"/>
      <c r="J516" s="152"/>
      <c r="K516" s="152"/>
      <c r="L516" s="152"/>
      <c r="M516" s="152"/>
      <c r="N516" s="152"/>
      <c r="O516" s="152"/>
      <c r="P516" s="152"/>
      <c r="Q516" s="152"/>
      <c r="R516" s="178"/>
      <c r="S516" s="180"/>
    </row>
    <row r="517" spans="1:19" ht="15.75" thickBot="1" x14ac:dyDescent="0.3">
      <c r="A517" s="26">
        <f>Ведомость!A43</f>
        <v>32</v>
      </c>
      <c r="B517" s="13" t="str">
        <f>IF(Ведомость!B43&gt;1, Ведомость!B43, "")</f>
        <v/>
      </c>
      <c r="C517" s="27" t="str">
        <f>IF(Ведомость!B43&gt;1, LOOKUP(Ведомость!C43,{0;1;2.5;3.5;4.5},{"н/a";"2";"3";"4";"5"}), "")</f>
        <v/>
      </c>
      <c r="D517" s="27" t="str">
        <f>IF(Ведомость!C43&gt;1, LOOKUP(Ведомость!D43,{0;1;2.5;3.5;4.5},{"н/a";"2";"3";"4";"5"}), "")</f>
        <v/>
      </c>
      <c r="E517" s="27" t="str">
        <f>IF(Ведомость!D43&gt;1, LOOKUP(Ведомость!E43,{0;1;2.5;3.5;4.5},{"н/a";"2";"3";"4";"5"}), "")</f>
        <v/>
      </c>
      <c r="F517" s="27" t="str">
        <f>IF(Ведомость!E43&gt;1, LOOKUP(Ведомость!F43,{0;1;2.5;3.5;4.5},{"н/a";"2";"3";"4";"5"}), "")</f>
        <v/>
      </c>
      <c r="G517" s="27" t="str">
        <f>IF(Ведомость!F43&gt;1, LOOKUP(Ведомость!G43,{0;1;2.5;3.5;4.5},{"н/a";"2";"3";"4";"5"}), "")</f>
        <v/>
      </c>
      <c r="H517" s="27" t="str">
        <f>IF(Ведомость!G43&gt;1, LOOKUP(Ведомость!H43,{0;1;2.5;3.5;4.5},{"н/a";"2";"3";"4";"5"}), "")</f>
        <v/>
      </c>
      <c r="I517" s="27" t="str">
        <f>IF(Ведомость!H43&gt;1, LOOKUP(Ведомость!I43,{0;1;2.5;3.5;4.5},{"н/a";"2";"3";"4";"5"}), "")</f>
        <v/>
      </c>
      <c r="J517" s="27" t="str">
        <f>IF(Ведомость!I43&gt;1, LOOKUP(Ведомость!J43,{0;1;2.5;3.5;4.5},{"н/a";"2";"3";"4";"5"}), "")</f>
        <v/>
      </c>
      <c r="K517" s="27" t="str">
        <f>IF(Ведомость!J43&gt;1, LOOKUP(Ведомость!K43,{0;1;2.5;3.5;4.5},{"н/a";"2";"3";"4";"5"}), "")</f>
        <v/>
      </c>
      <c r="L517" s="27" t="str">
        <f>IF(Ведомость!K43&gt;1, LOOKUP(Ведомость!L43,{0;1;2.5;3.5;4.5},{"н/a";"2";"3";"4";"5"}), "")</f>
        <v/>
      </c>
      <c r="M517" s="27" t="str">
        <f>IF(Ведомость!L43&gt;1, LOOKUP(Ведомость!M43,{0;1;2.5;3.5;4.5},{"н/a";"2";"3";"4";"5"}), "")</f>
        <v/>
      </c>
      <c r="N517" s="27" t="str">
        <f>IF(Ведомость!M43&gt;1, LOOKUP(Ведомость!N43,{0;1;2.5;3.5;4.5},{"н/a";"2";"3";"4";"5"}), "")</f>
        <v/>
      </c>
      <c r="O517" s="27" t="str">
        <f>IF(Ведомость!N43&gt;1, LOOKUP(Ведомость!O43,{0;1;2.5;3.5;4.5},{"н/a";"2";"3";"4";"5"}), "")</f>
        <v/>
      </c>
      <c r="P517" s="27" t="str">
        <f>IF(Ведомость!O43&gt;1, LOOKUP(Ведомость!P43,{0;1;2.5;3.5;4.5},{"н/a";"2";"3";"4";"5"}), "")</f>
        <v/>
      </c>
      <c r="Q517" s="27" t="str">
        <f>IF(Ведомость!P43&gt;1, LOOKUP(Ведомость!Q43,{0;1;2.5;3.5;4.5},{"н/a";"2";"3";"4";"5"}), "")</f>
        <v/>
      </c>
      <c r="R517" s="8">
        <f>Ведомость!R43</f>
        <v>0</v>
      </c>
      <c r="S517" s="9">
        <f>Ведомость!S43</f>
        <v>0</v>
      </c>
    </row>
    <row r="519" spans="1:19" x14ac:dyDescent="0.25">
      <c r="B519" s="7" t="s">
        <v>17</v>
      </c>
      <c r="C519" s="164"/>
      <c r="D519" s="164"/>
      <c r="E519" s="164"/>
      <c r="F519" s="164"/>
      <c r="G519" s="164"/>
      <c r="H519" s="164"/>
      <c r="I519" s="165">
        <f>Ведомость!$C$7</f>
        <v>0</v>
      </c>
      <c r="J519" s="165"/>
      <c r="K519" s="165"/>
      <c r="L519" s="165"/>
      <c r="M519" s="165"/>
      <c r="N519" s="165"/>
      <c r="O519" s="165"/>
      <c r="P519" s="165"/>
      <c r="Q519" s="165"/>
    </row>
    <row r="521" spans="1:19" x14ac:dyDescent="0.25">
      <c r="B521" s="7" t="s">
        <v>42</v>
      </c>
      <c r="C521" s="164"/>
      <c r="D521" s="164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</row>
    <row r="523" spans="1:19" x14ac:dyDescent="0.25">
      <c r="A523" s="32"/>
      <c r="B523" s="33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2"/>
      <c r="S523" s="32"/>
    </row>
  </sheetData>
  <sheetProtection algorithmName="SHA-512" hashValue="fLI6CFN9igrg8LSF/jgAAMY+boCBByktL//QEmNJv9X9xbbnnHrJpA+ZvMCvm9aKgByK9msdoDs4nB+LIiOK+Q==" saltValue="wyaYSJQUpWwaqlNaveIxog==" spinCount="100000" sheet="1" formatCells="0" formatColumns="0" formatRows="0" insertColumns="0" insertRows="0" insertHyperlinks="0" deleteColumns="0" deleteRows="0" sort="0" autoFilter="0" pivotTables="0"/>
  <mergeCells count="992">
    <mergeCell ref="C521:Q521"/>
    <mergeCell ref="O515:O516"/>
    <mergeCell ref="P515:P516"/>
    <mergeCell ref="Q515:Q516"/>
    <mergeCell ref="R515:R516"/>
    <mergeCell ref="S515:S516"/>
    <mergeCell ref="C519:H519"/>
    <mergeCell ref="I519:Q519"/>
    <mergeCell ref="I515:I516"/>
    <mergeCell ref="J515:J516"/>
    <mergeCell ref="K515:K516"/>
    <mergeCell ref="L515:L516"/>
    <mergeCell ref="M515:M516"/>
    <mergeCell ref="N515:N516"/>
    <mergeCell ref="A514:A516"/>
    <mergeCell ref="B514:B516"/>
    <mergeCell ref="C514:Q514"/>
    <mergeCell ref="R514:S514"/>
    <mergeCell ref="C515:C516"/>
    <mergeCell ref="D515:D516"/>
    <mergeCell ref="E515:E516"/>
    <mergeCell ref="F515:F516"/>
    <mergeCell ref="G515:G516"/>
    <mergeCell ref="H515:H516"/>
    <mergeCell ref="C504:Q504"/>
    <mergeCell ref="A509:S509"/>
    <mergeCell ref="A510:S510"/>
    <mergeCell ref="A511:S511"/>
    <mergeCell ref="C512:E512"/>
    <mergeCell ref="G512:I512"/>
    <mergeCell ref="J512:M512"/>
    <mergeCell ref="P512:Q512"/>
    <mergeCell ref="O498:O499"/>
    <mergeCell ref="P498:P499"/>
    <mergeCell ref="Q498:Q499"/>
    <mergeCell ref="R498:R499"/>
    <mergeCell ref="S498:S499"/>
    <mergeCell ref="C502:H502"/>
    <mergeCell ref="I502:Q502"/>
    <mergeCell ref="I498:I499"/>
    <mergeCell ref="J498:J499"/>
    <mergeCell ref="K498:K499"/>
    <mergeCell ref="L498:L499"/>
    <mergeCell ref="M498:M499"/>
    <mergeCell ref="N498:N499"/>
    <mergeCell ref="A497:A499"/>
    <mergeCell ref="B497:B499"/>
    <mergeCell ref="C497:Q497"/>
    <mergeCell ref="C498:C499"/>
    <mergeCell ref="D498:D499"/>
    <mergeCell ref="E498:E499"/>
    <mergeCell ref="F498:F499"/>
    <mergeCell ref="G498:G499"/>
    <mergeCell ref="H498:H499"/>
    <mergeCell ref="C489:Q489"/>
    <mergeCell ref="A492:S492"/>
    <mergeCell ref="A493:S493"/>
    <mergeCell ref="A494:S494"/>
    <mergeCell ref="C495:E495"/>
    <mergeCell ref="G495:I495"/>
    <mergeCell ref="J495:M495"/>
    <mergeCell ref="P495:Q495"/>
    <mergeCell ref="C487:H487"/>
    <mergeCell ref="I487:Q487"/>
    <mergeCell ref="I483:I484"/>
    <mergeCell ref="J483:J484"/>
    <mergeCell ref="K483:K484"/>
    <mergeCell ref="L483:L484"/>
    <mergeCell ref="M483:M484"/>
    <mergeCell ref="N483:N484"/>
    <mergeCell ref="R497:S497"/>
    <mergeCell ref="A482:A484"/>
    <mergeCell ref="B482:B484"/>
    <mergeCell ref="C482:Q482"/>
    <mergeCell ref="R482:S482"/>
    <mergeCell ref="C483:C484"/>
    <mergeCell ref="D483:D484"/>
    <mergeCell ref="E483:E484"/>
    <mergeCell ref="F483:F484"/>
    <mergeCell ref="G483:G484"/>
    <mergeCell ref="H483:H484"/>
    <mergeCell ref="O483:O484"/>
    <mergeCell ref="P483:P484"/>
    <mergeCell ref="Q483:Q484"/>
    <mergeCell ref="R483:R484"/>
    <mergeCell ref="S483:S484"/>
    <mergeCell ref="A477:S477"/>
    <mergeCell ref="A478:S478"/>
    <mergeCell ref="A479:S479"/>
    <mergeCell ref="C480:E480"/>
    <mergeCell ref="G480:I480"/>
    <mergeCell ref="J480:M480"/>
    <mergeCell ref="P480:Q480"/>
    <mergeCell ref="Q466:Q467"/>
    <mergeCell ref="R466:R467"/>
    <mergeCell ref="S466:S467"/>
    <mergeCell ref="C470:H470"/>
    <mergeCell ref="I470:Q470"/>
    <mergeCell ref="C472:Q472"/>
    <mergeCell ref="K466:K467"/>
    <mergeCell ref="L466:L467"/>
    <mergeCell ref="M466:M467"/>
    <mergeCell ref="N466:N467"/>
    <mergeCell ref="O466:O467"/>
    <mergeCell ref="P466:P467"/>
    <mergeCell ref="E466:E467"/>
    <mergeCell ref="F466:F467"/>
    <mergeCell ref="G466:G467"/>
    <mergeCell ref="H466:H467"/>
    <mergeCell ref="I466:I467"/>
    <mergeCell ref="J466:J467"/>
    <mergeCell ref="A461:S461"/>
    <mergeCell ref="A462:S462"/>
    <mergeCell ref="C463:E463"/>
    <mergeCell ref="G463:I463"/>
    <mergeCell ref="J463:M463"/>
    <mergeCell ref="P463:Q463"/>
    <mergeCell ref="A465:A467"/>
    <mergeCell ref="B465:B467"/>
    <mergeCell ref="C465:Q465"/>
    <mergeCell ref="R465:S465"/>
    <mergeCell ref="C466:C467"/>
    <mergeCell ref="D466:D467"/>
    <mergeCell ref="C455:Q455"/>
    <mergeCell ref="A460:S460"/>
    <mergeCell ref="O449:O450"/>
    <mergeCell ref="P449:P450"/>
    <mergeCell ref="Q449:Q450"/>
    <mergeCell ref="R449:R450"/>
    <mergeCell ref="S449:S450"/>
    <mergeCell ref="C453:H453"/>
    <mergeCell ref="I453:Q453"/>
    <mergeCell ref="I449:I450"/>
    <mergeCell ref="J449:J450"/>
    <mergeCell ref="K449:K450"/>
    <mergeCell ref="L449:L450"/>
    <mergeCell ref="M449:M450"/>
    <mergeCell ref="N449:N450"/>
    <mergeCell ref="A448:A450"/>
    <mergeCell ref="B448:B450"/>
    <mergeCell ref="C448:Q448"/>
    <mergeCell ref="R448:S448"/>
    <mergeCell ref="C449:C450"/>
    <mergeCell ref="D449:D450"/>
    <mergeCell ref="E449:E450"/>
    <mergeCell ref="F449:F450"/>
    <mergeCell ref="G449:G450"/>
    <mergeCell ref="C438:H438"/>
    <mergeCell ref="I438:Q438"/>
    <mergeCell ref="I434:I435"/>
    <mergeCell ref="J434:J435"/>
    <mergeCell ref="K434:K435"/>
    <mergeCell ref="L434:L435"/>
    <mergeCell ref="M434:M435"/>
    <mergeCell ref="N434:N435"/>
    <mergeCell ref="H449:H450"/>
    <mergeCell ref="C440:Q440"/>
    <mergeCell ref="A443:S443"/>
    <mergeCell ref="A444:S444"/>
    <mergeCell ref="A445:S445"/>
    <mergeCell ref="C446:E446"/>
    <mergeCell ref="G446:I446"/>
    <mergeCell ref="J446:M446"/>
    <mergeCell ref="P446:Q446"/>
    <mergeCell ref="A433:A435"/>
    <mergeCell ref="B433:B435"/>
    <mergeCell ref="C433:Q433"/>
    <mergeCell ref="R433:S433"/>
    <mergeCell ref="C434:C435"/>
    <mergeCell ref="D434:D435"/>
    <mergeCell ref="E434:E435"/>
    <mergeCell ref="R434:R435"/>
    <mergeCell ref="S434:S435"/>
    <mergeCell ref="C423:Q423"/>
    <mergeCell ref="A428:S428"/>
    <mergeCell ref="A429:S429"/>
    <mergeCell ref="A430:S430"/>
    <mergeCell ref="C431:E431"/>
    <mergeCell ref="G431:I431"/>
    <mergeCell ref="J431:M431"/>
    <mergeCell ref="P431:Q431"/>
    <mergeCell ref="C421:H421"/>
    <mergeCell ref="I421:Q421"/>
    <mergeCell ref="I417:I418"/>
    <mergeCell ref="J417:J418"/>
    <mergeCell ref="K417:K418"/>
    <mergeCell ref="L417:L418"/>
    <mergeCell ref="M417:M418"/>
    <mergeCell ref="N417:N418"/>
    <mergeCell ref="F434:F435"/>
    <mergeCell ref="G434:G435"/>
    <mergeCell ref="H434:H435"/>
    <mergeCell ref="O434:O435"/>
    <mergeCell ref="P434:P435"/>
    <mergeCell ref="Q434:Q435"/>
    <mergeCell ref="A412:S412"/>
    <mergeCell ref="A413:S413"/>
    <mergeCell ref="C414:E414"/>
    <mergeCell ref="G414:I414"/>
    <mergeCell ref="J414:M414"/>
    <mergeCell ref="P414:Q414"/>
    <mergeCell ref="C404:H404"/>
    <mergeCell ref="I404:Q404"/>
    <mergeCell ref="A416:A418"/>
    <mergeCell ref="B416:B418"/>
    <mergeCell ref="C416:Q416"/>
    <mergeCell ref="C417:C418"/>
    <mergeCell ref="D417:D418"/>
    <mergeCell ref="E417:E418"/>
    <mergeCell ref="F417:F418"/>
    <mergeCell ref="G417:G418"/>
    <mergeCell ref="H417:H418"/>
    <mergeCell ref="O417:O418"/>
    <mergeCell ref="P417:P418"/>
    <mergeCell ref="Q417:Q418"/>
    <mergeCell ref="R417:R418"/>
    <mergeCell ref="S417:S418"/>
    <mergeCell ref="I400:I401"/>
    <mergeCell ref="J400:J401"/>
    <mergeCell ref="K400:K401"/>
    <mergeCell ref="L400:L401"/>
    <mergeCell ref="M400:M401"/>
    <mergeCell ref="N400:N401"/>
    <mergeCell ref="R416:S416"/>
    <mergeCell ref="A399:A401"/>
    <mergeCell ref="B399:B401"/>
    <mergeCell ref="C399:Q399"/>
    <mergeCell ref="R399:S399"/>
    <mergeCell ref="C400:C401"/>
    <mergeCell ref="D400:D401"/>
    <mergeCell ref="E400:E401"/>
    <mergeCell ref="F400:F401"/>
    <mergeCell ref="G400:G401"/>
    <mergeCell ref="H400:H401"/>
    <mergeCell ref="O400:O401"/>
    <mergeCell ref="P400:P401"/>
    <mergeCell ref="Q400:Q401"/>
    <mergeCell ref="R400:R401"/>
    <mergeCell ref="S400:S401"/>
    <mergeCell ref="C406:Q406"/>
    <mergeCell ref="A411:S411"/>
    <mergeCell ref="C391:Q391"/>
    <mergeCell ref="A394:S394"/>
    <mergeCell ref="A395:S395"/>
    <mergeCell ref="A396:S396"/>
    <mergeCell ref="C397:E397"/>
    <mergeCell ref="G397:I397"/>
    <mergeCell ref="J397:M397"/>
    <mergeCell ref="P397:Q397"/>
    <mergeCell ref="O385:O386"/>
    <mergeCell ref="P385:P386"/>
    <mergeCell ref="Q385:Q386"/>
    <mergeCell ref="R385:R386"/>
    <mergeCell ref="S385:S386"/>
    <mergeCell ref="C389:H389"/>
    <mergeCell ref="I389:Q389"/>
    <mergeCell ref="I385:I386"/>
    <mergeCell ref="J385:J386"/>
    <mergeCell ref="K385:K386"/>
    <mergeCell ref="L385:L386"/>
    <mergeCell ref="M385:M386"/>
    <mergeCell ref="N385:N386"/>
    <mergeCell ref="A384:A386"/>
    <mergeCell ref="B384:B386"/>
    <mergeCell ref="C384:Q384"/>
    <mergeCell ref="C385:C386"/>
    <mergeCell ref="D385:D386"/>
    <mergeCell ref="E385:E386"/>
    <mergeCell ref="F385:F386"/>
    <mergeCell ref="G385:G386"/>
    <mergeCell ref="H385:H386"/>
    <mergeCell ref="C374:Q374"/>
    <mergeCell ref="A379:S379"/>
    <mergeCell ref="A380:S380"/>
    <mergeCell ref="A381:S381"/>
    <mergeCell ref="C382:E382"/>
    <mergeCell ref="G382:I382"/>
    <mergeCell ref="J382:M382"/>
    <mergeCell ref="P382:Q382"/>
    <mergeCell ref="C372:H372"/>
    <mergeCell ref="I372:Q372"/>
    <mergeCell ref="I368:I369"/>
    <mergeCell ref="J368:J369"/>
    <mergeCell ref="K368:K369"/>
    <mergeCell ref="L368:L369"/>
    <mergeCell ref="M368:M369"/>
    <mergeCell ref="N368:N369"/>
    <mergeCell ref="R384:S384"/>
    <mergeCell ref="A367:A369"/>
    <mergeCell ref="B367:B369"/>
    <mergeCell ref="C367:Q367"/>
    <mergeCell ref="R367:S367"/>
    <mergeCell ref="C368:C369"/>
    <mergeCell ref="D368:D369"/>
    <mergeCell ref="E368:E369"/>
    <mergeCell ref="F368:F369"/>
    <mergeCell ref="G368:G369"/>
    <mergeCell ref="H368:H369"/>
    <mergeCell ref="O368:O369"/>
    <mergeCell ref="P368:P369"/>
    <mergeCell ref="Q368:Q369"/>
    <mergeCell ref="R368:R369"/>
    <mergeCell ref="S368:S369"/>
    <mergeCell ref="C357:Q357"/>
    <mergeCell ref="A362:S362"/>
    <mergeCell ref="A363:S363"/>
    <mergeCell ref="A364:S364"/>
    <mergeCell ref="C365:E365"/>
    <mergeCell ref="G365:I365"/>
    <mergeCell ref="J365:M365"/>
    <mergeCell ref="P365:Q365"/>
    <mergeCell ref="O351:O352"/>
    <mergeCell ref="P351:P352"/>
    <mergeCell ref="Q351:Q352"/>
    <mergeCell ref="R351:R352"/>
    <mergeCell ref="S351:S352"/>
    <mergeCell ref="C355:H355"/>
    <mergeCell ref="I355:Q355"/>
    <mergeCell ref="I351:I352"/>
    <mergeCell ref="J351:J352"/>
    <mergeCell ref="K351:K352"/>
    <mergeCell ref="L351:L352"/>
    <mergeCell ref="M351:M352"/>
    <mergeCell ref="N351:N352"/>
    <mergeCell ref="A350:A352"/>
    <mergeCell ref="B350:B352"/>
    <mergeCell ref="C350:Q350"/>
    <mergeCell ref="C351:C352"/>
    <mergeCell ref="D351:D352"/>
    <mergeCell ref="E351:E352"/>
    <mergeCell ref="F351:F352"/>
    <mergeCell ref="G351:G352"/>
    <mergeCell ref="H351:H352"/>
    <mergeCell ref="C342:Q342"/>
    <mergeCell ref="A345:S345"/>
    <mergeCell ref="A346:S346"/>
    <mergeCell ref="A347:S347"/>
    <mergeCell ref="C348:E348"/>
    <mergeCell ref="G348:I348"/>
    <mergeCell ref="J348:M348"/>
    <mergeCell ref="P348:Q348"/>
    <mergeCell ref="C340:H340"/>
    <mergeCell ref="I340:Q340"/>
    <mergeCell ref="I336:I337"/>
    <mergeCell ref="J336:J337"/>
    <mergeCell ref="K336:K337"/>
    <mergeCell ref="L336:L337"/>
    <mergeCell ref="M336:M337"/>
    <mergeCell ref="N336:N337"/>
    <mergeCell ref="R350:S350"/>
    <mergeCell ref="A335:A337"/>
    <mergeCell ref="B335:B337"/>
    <mergeCell ref="C335:Q335"/>
    <mergeCell ref="R335:S335"/>
    <mergeCell ref="C336:C337"/>
    <mergeCell ref="D336:D337"/>
    <mergeCell ref="E336:E337"/>
    <mergeCell ref="F336:F337"/>
    <mergeCell ref="G336:G337"/>
    <mergeCell ref="H336:H337"/>
    <mergeCell ref="O336:O337"/>
    <mergeCell ref="P336:P337"/>
    <mergeCell ref="Q336:Q337"/>
    <mergeCell ref="R336:R337"/>
    <mergeCell ref="S336:S337"/>
    <mergeCell ref="C325:Q325"/>
    <mergeCell ref="A330:S330"/>
    <mergeCell ref="A331:S331"/>
    <mergeCell ref="A332:S332"/>
    <mergeCell ref="C333:E333"/>
    <mergeCell ref="G333:I333"/>
    <mergeCell ref="J333:M333"/>
    <mergeCell ref="P333:Q333"/>
    <mergeCell ref="O319:O320"/>
    <mergeCell ref="P319:P320"/>
    <mergeCell ref="Q319:Q320"/>
    <mergeCell ref="R319:R320"/>
    <mergeCell ref="S319:S320"/>
    <mergeCell ref="C323:H323"/>
    <mergeCell ref="I323:Q323"/>
    <mergeCell ref="I319:I320"/>
    <mergeCell ref="J319:J320"/>
    <mergeCell ref="K319:K320"/>
    <mergeCell ref="L319:L320"/>
    <mergeCell ref="M319:M320"/>
    <mergeCell ref="N319:N320"/>
    <mergeCell ref="A318:A320"/>
    <mergeCell ref="B318:B320"/>
    <mergeCell ref="C318:Q318"/>
    <mergeCell ref="C319:C320"/>
    <mergeCell ref="D319:D320"/>
    <mergeCell ref="E319:E320"/>
    <mergeCell ref="F319:F320"/>
    <mergeCell ref="G319:G320"/>
    <mergeCell ref="H319:H320"/>
    <mergeCell ref="C308:Q308"/>
    <mergeCell ref="A313:S313"/>
    <mergeCell ref="A314:S314"/>
    <mergeCell ref="A315:S315"/>
    <mergeCell ref="C316:E316"/>
    <mergeCell ref="G316:I316"/>
    <mergeCell ref="J316:M316"/>
    <mergeCell ref="P316:Q316"/>
    <mergeCell ref="C306:H306"/>
    <mergeCell ref="I306:Q306"/>
    <mergeCell ref="I302:I303"/>
    <mergeCell ref="J302:J303"/>
    <mergeCell ref="K302:K303"/>
    <mergeCell ref="L302:L303"/>
    <mergeCell ref="M302:M303"/>
    <mergeCell ref="N302:N303"/>
    <mergeCell ref="R318:S318"/>
    <mergeCell ref="A301:A303"/>
    <mergeCell ref="B301:B303"/>
    <mergeCell ref="C301:Q301"/>
    <mergeCell ref="R301:S301"/>
    <mergeCell ref="C302:C303"/>
    <mergeCell ref="D302:D303"/>
    <mergeCell ref="E302:E303"/>
    <mergeCell ref="F302:F303"/>
    <mergeCell ref="G302:G303"/>
    <mergeCell ref="H302:H303"/>
    <mergeCell ref="O302:O303"/>
    <mergeCell ref="P302:P303"/>
    <mergeCell ref="Q302:Q303"/>
    <mergeCell ref="R302:R303"/>
    <mergeCell ref="S302:S303"/>
    <mergeCell ref="C293:Q293"/>
    <mergeCell ref="A296:S296"/>
    <mergeCell ref="A297:S297"/>
    <mergeCell ref="A298:S298"/>
    <mergeCell ref="C299:E299"/>
    <mergeCell ref="G299:I299"/>
    <mergeCell ref="J299:M299"/>
    <mergeCell ref="P299:Q299"/>
    <mergeCell ref="O287:O288"/>
    <mergeCell ref="P287:P288"/>
    <mergeCell ref="Q287:Q288"/>
    <mergeCell ref="R287:R288"/>
    <mergeCell ref="S287:S288"/>
    <mergeCell ref="C291:H291"/>
    <mergeCell ref="I291:Q291"/>
    <mergeCell ref="I287:I288"/>
    <mergeCell ref="J287:J288"/>
    <mergeCell ref="K287:K288"/>
    <mergeCell ref="L287:L288"/>
    <mergeCell ref="M287:M288"/>
    <mergeCell ref="N287:N288"/>
    <mergeCell ref="A286:A288"/>
    <mergeCell ref="B286:B288"/>
    <mergeCell ref="C286:Q286"/>
    <mergeCell ref="C287:C288"/>
    <mergeCell ref="D287:D288"/>
    <mergeCell ref="E287:E288"/>
    <mergeCell ref="F287:F288"/>
    <mergeCell ref="G287:G288"/>
    <mergeCell ref="H287:H288"/>
    <mergeCell ref="C276:Q276"/>
    <mergeCell ref="A281:S281"/>
    <mergeCell ref="A282:S282"/>
    <mergeCell ref="A283:S283"/>
    <mergeCell ref="C284:E284"/>
    <mergeCell ref="G284:I284"/>
    <mergeCell ref="J284:M284"/>
    <mergeCell ref="P284:Q284"/>
    <mergeCell ref="C274:H274"/>
    <mergeCell ref="I274:Q274"/>
    <mergeCell ref="I270:I271"/>
    <mergeCell ref="J270:J271"/>
    <mergeCell ref="K270:K271"/>
    <mergeCell ref="L270:L271"/>
    <mergeCell ref="M270:M271"/>
    <mergeCell ref="N270:N271"/>
    <mergeCell ref="R286:S286"/>
    <mergeCell ref="A269:A271"/>
    <mergeCell ref="B269:B271"/>
    <mergeCell ref="C269:Q269"/>
    <mergeCell ref="R269:S269"/>
    <mergeCell ref="C270:C271"/>
    <mergeCell ref="D270:D271"/>
    <mergeCell ref="E270:E271"/>
    <mergeCell ref="F270:F271"/>
    <mergeCell ref="G270:G271"/>
    <mergeCell ref="H270:H271"/>
    <mergeCell ref="O270:O271"/>
    <mergeCell ref="P270:P271"/>
    <mergeCell ref="Q270:Q271"/>
    <mergeCell ref="R270:R271"/>
    <mergeCell ref="S270:S271"/>
    <mergeCell ref="C259:Q259"/>
    <mergeCell ref="A264:S264"/>
    <mergeCell ref="A265:S265"/>
    <mergeCell ref="A266:S266"/>
    <mergeCell ref="C267:E267"/>
    <mergeCell ref="G267:I267"/>
    <mergeCell ref="J267:M267"/>
    <mergeCell ref="P267:Q267"/>
    <mergeCell ref="O253:O254"/>
    <mergeCell ref="P253:P254"/>
    <mergeCell ref="Q253:Q254"/>
    <mergeCell ref="R253:R254"/>
    <mergeCell ref="S253:S254"/>
    <mergeCell ref="C257:H257"/>
    <mergeCell ref="I257:Q257"/>
    <mergeCell ref="I253:I254"/>
    <mergeCell ref="J253:J254"/>
    <mergeCell ref="K253:K254"/>
    <mergeCell ref="L253:L254"/>
    <mergeCell ref="M253:M254"/>
    <mergeCell ref="N253:N254"/>
    <mergeCell ref="A252:A254"/>
    <mergeCell ref="B252:B254"/>
    <mergeCell ref="C252:Q252"/>
    <mergeCell ref="C253:C254"/>
    <mergeCell ref="D253:D254"/>
    <mergeCell ref="E253:E254"/>
    <mergeCell ref="F253:F254"/>
    <mergeCell ref="G253:G254"/>
    <mergeCell ref="H253:H254"/>
    <mergeCell ref="C244:Q244"/>
    <mergeCell ref="A247:S247"/>
    <mergeCell ref="A248:S248"/>
    <mergeCell ref="A249:S249"/>
    <mergeCell ref="C250:E250"/>
    <mergeCell ref="G250:I250"/>
    <mergeCell ref="J250:M250"/>
    <mergeCell ref="P250:Q250"/>
    <mergeCell ref="C242:H242"/>
    <mergeCell ref="I242:Q242"/>
    <mergeCell ref="I238:I239"/>
    <mergeCell ref="J238:J239"/>
    <mergeCell ref="K238:K239"/>
    <mergeCell ref="L238:L239"/>
    <mergeCell ref="M238:M239"/>
    <mergeCell ref="N238:N239"/>
    <mergeCell ref="R252:S252"/>
    <mergeCell ref="A237:A239"/>
    <mergeCell ref="B237:B239"/>
    <mergeCell ref="C237:Q237"/>
    <mergeCell ref="R237:S237"/>
    <mergeCell ref="C238:C239"/>
    <mergeCell ref="D238:D239"/>
    <mergeCell ref="E238:E239"/>
    <mergeCell ref="F238:F239"/>
    <mergeCell ref="G238:G239"/>
    <mergeCell ref="H238:H239"/>
    <mergeCell ref="O238:O239"/>
    <mergeCell ref="P238:P239"/>
    <mergeCell ref="Q238:Q239"/>
    <mergeCell ref="R238:R239"/>
    <mergeCell ref="S238:S239"/>
    <mergeCell ref="C227:Q227"/>
    <mergeCell ref="A232:S232"/>
    <mergeCell ref="A233:S233"/>
    <mergeCell ref="A234:S234"/>
    <mergeCell ref="C235:E235"/>
    <mergeCell ref="G235:I235"/>
    <mergeCell ref="J235:M235"/>
    <mergeCell ref="P235:Q235"/>
    <mergeCell ref="O221:O222"/>
    <mergeCell ref="P221:P222"/>
    <mergeCell ref="Q221:Q222"/>
    <mergeCell ref="R221:R222"/>
    <mergeCell ref="S221:S222"/>
    <mergeCell ref="C225:H225"/>
    <mergeCell ref="I225:Q225"/>
    <mergeCell ref="I221:I222"/>
    <mergeCell ref="J221:J222"/>
    <mergeCell ref="K221:K222"/>
    <mergeCell ref="L221:L222"/>
    <mergeCell ref="M221:M222"/>
    <mergeCell ref="N221:N222"/>
    <mergeCell ref="A220:A222"/>
    <mergeCell ref="B220:B222"/>
    <mergeCell ref="C220:Q220"/>
    <mergeCell ref="C221:C222"/>
    <mergeCell ref="D221:D222"/>
    <mergeCell ref="E221:E222"/>
    <mergeCell ref="F221:F222"/>
    <mergeCell ref="G221:G222"/>
    <mergeCell ref="H221:H222"/>
    <mergeCell ref="C210:Q210"/>
    <mergeCell ref="A215:S215"/>
    <mergeCell ref="A216:S216"/>
    <mergeCell ref="A217:S217"/>
    <mergeCell ref="C218:E218"/>
    <mergeCell ref="G218:I218"/>
    <mergeCell ref="J218:M218"/>
    <mergeCell ref="P218:Q218"/>
    <mergeCell ref="C208:H208"/>
    <mergeCell ref="I208:Q208"/>
    <mergeCell ref="I204:I205"/>
    <mergeCell ref="J204:J205"/>
    <mergeCell ref="K204:K205"/>
    <mergeCell ref="L204:L205"/>
    <mergeCell ref="M204:M205"/>
    <mergeCell ref="N204:N205"/>
    <mergeCell ref="R220:S220"/>
    <mergeCell ref="A203:A205"/>
    <mergeCell ref="B203:B205"/>
    <mergeCell ref="C203:Q203"/>
    <mergeCell ref="R203:S203"/>
    <mergeCell ref="C204:C205"/>
    <mergeCell ref="D204:D205"/>
    <mergeCell ref="E204:E205"/>
    <mergeCell ref="F204:F205"/>
    <mergeCell ref="G204:G205"/>
    <mergeCell ref="H204:H205"/>
    <mergeCell ref="O204:O205"/>
    <mergeCell ref="P204:P205"/>
    <mergeCell ref="Q204:Q205"/>
    <mergeCell ref="R204:R205"/>
    <mergeCell ref="S204:S205"/>
    <mergeCell ref="C195:Q195"/>
    <mergeCell ref="A198:S198"/>
    <mergeCell ref="A199:S199"/>
    <mergeCell ref="A200:S200"/>
    <mergeCell ref="C201:E201"/>
    <mergeCell ref="G201:I201"/>
    <mergeCell ref="J201:M201"/>
    <mergeCell ref="P201:Q201"/>
    <mergeCell ref="O189:O190"/>
    <mergeCell ref="P189:P190"/>
    <mergeCell ref="Q189:Q190"/>
    <mergeCell ref="R189:R190"/>
    <mergeCell ref="S189:S190"/>
    <mergeCell ref="C193:H193"/>
    <mergeCell ref="I193:Q193"/>
    <mergeCell ref="I189:I190"/>
    <mergeCell ref="J189:J190"/>
    <mergeCell ref="K189:K190"/>
    <mergeCell ref="L189:L190"/>
    <mergeCell ref="M189:M190"/>
    <mergeCell ref="N189:N190"/>
    <mergeCell ref="A188:A190"/>
    <mergeCell ref="B188:B190"/>
    <mergeCell ref="C188:Q188"/>
    <mergeCell ref="C189:C190"/>
    <mergeCell ref="D189:D190"/>
    <mergeCell ref="E189:E190"/>
    <mergeCell ref="F189:F190"/>
    <mergeCell ref="G189:G190"/>
    <mergeCell ref="H189:H190"/>
    <mergeCell ref="C178:Q178"/>
    <mergeCell ref="A183:S183"/>
    <mergeCell ref="A184:S184"/>
    <mergeCell ref="A185:S185"/>
    <mergeCell ref="C186:E186"/>
    <mergeCell ref="G186:I186"/>
    <mergeCell ref="J186:M186"/>
    <mergeCell ref="P186:Q186"/>
    <mergeCell ref="C176:H176"/>
    <mergeCell ref="I176:Q176"/>
    <mergeCell ref="I172:I173"/>
    <mergeCell ref="J172:J173"/>
    <mergeCell ref="K172:K173"/>
    <mergeCell ref="L172:L173"/>
    <mergeCell ref="M172:M173"/>
    <mergeCell ref="N172:N173"/>
    <mergeCell ref="R188:S188"/>
    <mergeCell ref="A171:A173"/>
    <mergeCell ref="B171:B173"/>
    <mergeCell ref="C171:Q171"/>
    <mergeCell ref="R171:S171"/>
    <mergeCell ref="C172:C173"/>
    <mergeCell ref="D172:D173"/>
    <mergeCell ref="E172:E173"/>
    <mergeCell ref="F172:F173"/>
    <mergeCell ref="G172:G173"/>
    <mergeCell ref="H172:H173"/>
    <mergeCell ref="O172:O173"/>
    <mergeCell ref="P172:P173"/>
    <mergeCell ref="Q172:Q173"/>
    <mergeCell ref="R172:R173"/>
    <mergeCell ref="S172:S173"/>
    <mergeCell ref="C161:Q161"/>
    <mergeCell ref="A166:S166"/>
    <mergeCell ref="A167:S167"/>
    <mergeCell ref="A168:S168"/>
    <mergeCell ref="C169:E169"/>
    <mergeCell ref="G169:I169"/>
    <mergeCell ref="J169:M169"/>
    <mergeCell ref="P169:Q169"/>
    <mergeCell ref="O155:O156"/>
    <mergeCell ref="P155:P156"/>
    <mergeCell ref="Q155:Q156"/>
    <mergeCell ref="R155:R156"/>
    <mergeCell ref="S155:S156"/>
    <mergeCell ref="C159:H159"/>
    <mergeCell ref="I159:Q159"/>
    <mergeCell ref="I155:I156"/>
    <mergeCell ref="J155:J156"/>
    <mergeCell ref="K155:K156"/>
    <mergeCell ref="L155:L156"/>
    <mergeCell ref="M155:M156"/>
    <mergeCell ref="N155:N156"/>
    <mergeCell ref="A154:A156"/>
    <mergeCell ref="B154:B156"/>
    <mergeCell ref="C154:Q154"/>
    <mergeCell ref="C155:C156"/>
    <mergeCell ref="D155:D156"/>
    <mergeCell ref="E155:E156"/>
    <mergeCell ref="F155:F156"/>
    <mergeCell ref="G155:G156"/>
    <mergeCell ref="H155:H156"/>
    <mergeCell ref="C146:Q146"/>
    <mergeCell ref="A149:S149"/>
    <mergeCell ref="A150:S150"/>
    <mergeCell ref="A151:S151"/>
    <mergeCell ref="C152:E152"/>
    <mergeCell ref="G152:I152"/>
    <mergeCell ref="J152:M152"/>
    <mergeCell ref="P152:Q152"/>
    <mergeCell ref="C144:H144"/>
    <mergeCell ref="I144:Q144"/>
    <mergeCell ref="I140:I141"/>
    <mergeCell ref="J140:J141"/>
    <mergeCell ref="K140:K141"/>
    <mergeCell ref="L140:L141"/>
    <mergeCell ref="M140:M141"/>
    <mergeCell ref="N140:N141"/>
    <mergeCell ref="R154:S154"/>
    <mergeCell ref="A139:A141"/>
    <mergeCell ref="B139:B141"/>
    <mergeCell ref="C139:Q139"/>
    <mergeCell ref="R139:S139"/>
    <mergeCell ref="C140:C141"/>
    <mergeCell ref="D140:D141"/>
    <mergeCell ref="E140:E141"/>
    <mergeCell ref="F140:F141"/>
    <mergeCell ref="G140:G141"/>
    <mergeCell ref="H140:H141"/>
    <mergeCell ref="O140:O141"/>
    <mergeCell ref="P140:P141"/>
    <mergeCell ref="Q140:Q141"/>
    <mergeCell ref="R140:R141"/>
    <mergeCell ref="S140:S141"/>
    <mergeCell ref="C129:Q129"/>
    <mergeCell ref="A134:S134"/>
    <mergeCell ref="A135:S135"/>
    <mergeCell ref="A136:S136"/>
    <mergeCell ref="C137:E137"/>
    <mergeCell ref="G137:I137"/>
    <mergeCell ref="J137:M137"/>
    <mergeCell ref="P137:Q137"/>
    <mergeCell ref="O123:O124"/>
    <mergeCell ref="P123:P124"/>
    <mergeCell ref="Q123:Q124"/>
    <mergeCell ref="R123:R124"/>
    <mergeCell ref="S123:S124"/>
    <mergeCell ref="C127:H127"/>
    <mergeCell ref="I127:Q127"/>
    <mergeCell ref="I123:I124"/>
    <mergeCell ref="J123:J124"/>
    <mergeCell ref="K123:K124"/>
    <mergeCell ref="L123:L124"/>
    <mergeCell ref="M123:M124"/>
    <mergeCell ref="N123:N124"/>
    <mergeCell ref="A122:A124"/>
    <mergeCell ref="B122:B124"/>
    <mergeCell ref="C122:Q122"/>
    <mergeCell ref="C123:C124"/>
    <mergeCell ref="D123:D124"/>
    <mergeCell ref="E123:E124"/>
    <mergeCell ref="F123:F124"/>
    <mergeCell ref="G123:G124"/>
    <mergeCell ref="H123:H124"/>
    <mergeCell ref="C112:Q112"/>
    <mergeCell ref="A117:S117"/>
    <mergeCell ref="A118:S118"/>
    <mergeCell ref="A119:S119"/>
    <mergeCell ref="C120:E120"/>
    <mergeCell ref="G120:I120"/>
    <mergeCell ref="J120:M120"/>
    <mergeCell ref="P120:Q120"/>
    <mergeCell ref="C110:H110"/>
    <mergeCell ref="I110:Q110"/>
    <mergeCell ref="I106:I107"/>
    <mergeCell ref="J106:J107"/>
    <mergeCell ref="K106:K107"/>
    <mergeCell ref="L106:L107"/>
    <mergeCell ref="M106:M107"/>
    <mergeCell ref="N106:N107"/>
    <mergeCell ref="R122:S122"/>
    <mergeCell ref="A105:A107"/>
    <mergeCell ref="B105:B107"/>
    <mergeCell ref="C105:Q105"/>
    <mergeCell ref="R105:S105"/>
    <mergeCell ref="C106:C107"/>
    <mergeCell ref="D106:D107"/>
    <mergeCell ref="E106:E107"/>
    <mergeCell ref="F106:F107"/>
    <mergeCell ref="G106:G107"/>
    <mergeCell ref="H106:H107"/>
    <mergeCell ref="O106:O107"/>
    <mergeCell ref="P106:P107"/>
    <mergeCell ref="Q106:Q107"/>
    <mergeCell ref="R106:R107"/>
    <mergeCell ref="S106:S107"/>
    <mergeCell ref="C97:Q97"/>
    <mergeCell ref="A100:S100"/>
    <mergeCell ref="A101:S101"/>
    <mergeCell ref="A102:S102"/>
    <mergeCell ref="C103:E103"/>
    <mergeCell ref="G103:I103"/>
    <mergeCell ref="J103:M103"/>
    <mergeCell ref="P103:Q103"/>
    <mergeCell ref="O91:O92"/>
    <mergeCell ref="P91:P92"/>
    <mergeCell ref="Q91:Q92"/>
    <mergeCell ref="R91:R92"/>
    <mergeCell ref="S91:S92"/>
    <mergeCell ref="C95:H95"/>
    <mergeCell ref="I95:Q95"/>
    <mergeCell ref="I91:I92"/>
    <mergeCell ref="J91:J92"/>
    <mergeCell ref="K91:K92"/>
    <mergeCell ref="L91:L92"/>
    <mergeCell ref="M91:M92"/>
    <mergeCell ref="N91:N92"/>
    <mergeCell ref="A90:A92"/>
    <mergeCell ref="B90:B92"/>
    <mergeCell ref="C90:Q90"/>
    <mergeCell ref="C91:C92"/>
    <mergeCell ref="D91:D92"/>
    <mergeCell ref="E91:E92"/>
    <mergeCell ref="F91:F92"/>
    <mergeCell ref="G91:G92"/>
    <mergeCell ref="H91:H92"/>
    <mergeCell ref="C80:Q80"/>
    <mergeCell ref="A85:S85"/>
    <mergeCell ref="A86:S86"/>
    <mergeCell ref="A87:S87"/>
    <mergeCell ref="C88:E88"/>
    <mergeCell ref="G88:I88"/>
    <mergeCell ref="J88:M88"/>
    <mergeCell ref="P88:Q88"/>
    <mergeCell ref="C78:H78"/>
    <mergeCell ref="I78:Q78"/>
    <mergeCell ref="I74:I75"/>
    <mergeCell ref="J74:J75"/>
    <mergeCell ref="K74:K75"/>
    <mergeCell ref="L74:L75"/>
    <mergeCell ref="M74:M75"/>
    <mergeCell ref="N74:N75"/>
    <mergeCell ref="R90:S90"/>
    <mergeCell ref="A73:A75"/>
    <mergeCell ref="B73:B75"/>
    <mergeCell ref="C73:Q73"/>
    <mergeCell ref="R73:S73"/>
    <mergeCell ref="C74:C75"/>
    <mergeCell ref="D74:D75"/>
    <mergeCell ref="E74:E75"/>
    <mergeCell ref="F74:F75"/>
    <mergeCell ref="G74:G75"/>
    <mergeCell ref="H74:H75"/>
    <mergeCell ref="O74:O75"/>
    <mergeCell ref="P74:P75"/>
    <mergeCell ref="Q74:Q75"/>
    <mergeCell ref="R74:R75"/>
    <mergeCell ref="S74:S75"/>
    <mergeCell ref="C63:Q63"/>
    <mergeCell ref="A68:S68"/>
    <mergeCell ref="A69:S69"/>
    <mergeCell ref="A70:S70"/>
    <mergeCell ref="C71:E71"/>
    <mergeCell ref="G71:I71"/>
    <mergeCell ref="J71:M71"/>
    <mergeCell ref="P71:Q71"/>
    <mergeCell ref="O57:O58"/>
    <mergeCell ref="P57:P58"/>
    <mergeCell ref="Q57:Q58"/>
    <mergeCell ref="R57:R58"/>
    <mergeCell ref="S57:S58"/>
    <mergeCell ref="C61:H61"/>
    <mergeCell ref="I61:Q61"/>
    <mergeCell ref="I57:I58"/>
    <mergeCell ref="J57:J58"/>
    <mergeCell ref="K57:K58"/>
    <mergeCell ref="L57:L58"/>
    <mergeCell ref="M57:M58"/>
    <mergeCell ref="N57:N58"/>
    <mergeCell ref="A56:A58"/>
    <mergeCell ref="B56:B58"/>
    <mergeCell ref="C56:Q56"/>
    <mergeCell ref="R56:S56"/>
    <mergeCell ref="C57:C58"/>
    <mergeCell ref="D57:D58"/>
    <mergeCell ref="E57:E58"/>
    <mergeCell ref="F57:F58"/>
    <mergeCell ref="G57:G58"/>
    <mergeCell ref="H57:H58"/>
    <mergeCell ref="A51:S51"/>
    <mergeCell ref="A52:S52"/>
    <mergeCell ref="A53:S53"/>
    <mergeCell ref="C54:E54"/>
    <mergeCell ref="G54:I54"/>
    <mergeCell ref="J54:M54"/>
    <mergeCell ref="P54:Q54"/>
    <mergeCell ref="C47:Q47"/>
    <mergeCell ref="O41:O42"/>
    <mergeCell ref="P41:P42"/>
    <mergeCell ref="Q41:Q42"/>
    <mergeCell ref="R41:R42"/>
    <mergeCell ref="S41:S42"/>
    <mergeCell ref="C45:H45"/>
    <mergeCell ref="I45:Q45"/>
    <mergeCell ref="I41:I42"/>
    <mergeCell ref="J41:J42"/>
    <mergeCell ref="K41:K42"/>
    <mergeCell ref="L41:L42"/>
    <mergeCell ref="M41:M42"/>
    <mergeCell ref="N41:N42"/>
    <mergeCell ref="A40:A42"/>
    <mergeCell ref="B40:B42"/>
    <mergeCell ref="C40:Q40"/>
    <mergeCell ref="R40:S40"/>
    <mergeCell ref="C41:C42"/>
    <mergeCell ref="D41:D42"/>
    <mergeCell ref="E41:E42"/>
    <mergeCell ref="F41:F42"/>
    <mergeCell ref="G41:G42"/>
    <mergeCell ref="H41:H42"/>
    <mergeCell ref="C30:Q30"/>
    <mergeCell ref="A18:S18"/>
    <mergeCell ref="A35:S35"/>
    <mergeCell ref="A36:S36"/>
    <mergeCell ref="A37:S37"/>
    <mergeCell ref="C38:E38"/>
    <mergeCell ref="G38:I38"/>
    <mergeCell ref="J38:M38"/>
    <mergeCell ref="P38:Q38"/>
    <mergeCell ref="O24:O25"/>
    <mergeCell ref="P24:P25"/>
    <mergeCell ref="Q24:Q25"/>
    <mergeCell ref="R24:R25"/>
    <mergeCell ref="S24:S25"/>
    <mergeCell ref="C28:H28"/>
    <mergeCell ref="I28:Q28"/>
    <mergeCell ref="I24:I25"/>
    <mergeCell ref="J24:J25"/>
    <mergeCell ref="K24:K25"/>
    <mergeCell ref="L24:L25"/>
    <mergeCell ref="M24:M25"/>
    <mergeCell ref="N24:N25"/>
    <mergeCell ref="A23:A25"/>
    <mergeCell ref="B23:B25"/>
    <mergeCell ref="C24:C25"/>
    <mergeCell ref="D24:D25"/>
    <mergeCell ref="E24:E25"/>
    <mergeCell ref="F24:F25"/>
    <mergeCell ref="G24:G25"/>
    <mergeCell ref="H24:H25"/>
    <mergeCell ref="A19:S19"/>
    <mergeCell ref="A20:S20"/>
    <mergeCell ref="C21:E21"/>
    <mergeCell ref="G21:I21"/>
    <mergeCell ref="J21:M21"/>
    <mergeCell ref="P21:Q21"/>
    <mergeCell ref="C11:H11"/>
    <mergeCell ref="I11:Q11"/>
    <mergeCell ref="C13:Q13"/>
    <mergeCell ref="O7:O8"/>
    <mergeCell ref="P7:P8"/>
    <mergeCell ref="Q7:Q8"/>
    <mergeCell ref="R7:R8"/>
    <mergeCell ref="C23:Q23"/>
    <mergeCell ref="R23:S23"/>
    <mergeCell ref="S7:S8"/>
    <mergeCell ref="A1:S1"/>
    <mergeCell ref="A2:S2"/>
    <mergeCell ref="A3:S3"/>
    <mergeCell ref="C4:E4"/>
    <mergeCell ref="G4:I4"/>
    <mergeCell ref="I7:I8"/>
    <mergeCell ref="J7:J8"/>
    <mergeCell ref="K7:K8"/>
    <mergeCell ref="L7:L8"/>
    <mergeCell ref="M7:M8"/>
    <mergeCell ref="N7:N8"/>
    <mergeCell ref="A6:A8"/>
    <mergeCell ref="B6:B8"/>
    <mergeCell ref="C6:Q6"/>
    <mergeCell ref="R6:S6"/>
    <mergeCell ref="C7:C8"/>
    <mergeCell ref="D7:D8"/>
    <mergeCell ref="E7:E8"/>
    <mergeCell ref="F7:F8"/>
    <mergeCell ref="G7:G8"/>
    <mergeCell ref="H7:H8"/>
    <mergeCell ref="J4:M4"/>
    <mergeCell ref="P4:Q4"/>
  </mergeCells>
  <dataValidations count="1">
    <dataValidation type="list" allowBlank="1" showInputMessage="1" showErrorMessage="1" sqref="F4 J4:M4 F21 J21:M21 F38 J38:M38 F54 J54:M54 F71 J71:M71 F88 J88:M88 F103 J103:M103 F120 J120:M120 F137 J137:M137 F152 J152:M152 F169 J169:M169 F186 J186:M186 F201 J201:M201 F218 J218:M218 F235 J235:M235 F250 J250:M250 F267 J267:M267 F284 J284:M284 F299 J299:M299 F316 J316:M316 F333 J333:M333 F348 J348:M348 F365 J365:M365 F382 J382:M382 F397 J397:M397 F414 J414:M414 F431 J431:M431 F446 J446:M446 F463 J463:M463 F480 J480:M480 F495 J495:M495 F512 J512:M512">
      <formula1>Месяц</formula1>
    </dataValidation>
  </dataValidations>
  <pageMargins left="0.7" right="0.7" top="0.75" bottom="0.75" header="0.3" footer="0.3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44"/>
  <sheetViews>
    <sheetView topLeftCell="A4" zoomScale="90" zoomScaleNormal="90" workbookViewId="0">
      <selection activeCell="V37" sqref="V37"/>
    </sheetView>
  </sheetViews>
  <sheetFormatPr defaultRowHeight="15" x14ac:dyDescent="0.25"/>
  <cols>
    <col min="2" max="2" width="7.140625" customWidth="1"/>
    <col min="3" max="3" width="6.42578125" customWidth="1"/>
    <col min="4" max="4" width="6.85546875" customWidth="1"/>
    <col min="5" max="5" width="7" customWidth="1"/>
    <col min="6" max="6" width="6.5703125" customWidth="1"/>
    <col min="7" max="7" width="6.28515625" customWidth="1"/>
    <col min="8" max="8" width="2" customWidth="1"/>
    <col min="9" max="10" width="6.85546875" customWidth="1"/>
    <col min="11" max="11" width="6.7109375" customWidth="1"/>
    <col min="12" max="13" width="6.28515625" customWidth="1"/>
    <col min="14" max="14" width="2.28515625" customWidth="1"/>
  </cols>
  <sheetData>
    <row r="4" spans="1:20" ht="15.75" thickBot="1" x14ac:dyDescent="0.3"/>
    <row r="5" spans="1:20" ht="15" customHeight="1" x14ac:dyDescent="0.25">
      <c r="O5" s="184" t="s">
        <v>37</v>
      </c>
      <c r="P5" s="184" t="s">
        <v>38</v>
      </c>
      <c r="Q5" s="184" t="s">
        <v>39</v>
      </c>
      <c r="R5" s="184" t="s">
        <v>40</v>
      </c>
      <c r="S5" s="184" t="s">
        <v>41</v>
      </c>
    </row>
    <row r="6" spans="1:20" x14ac:dyDescent="0.25">
      <c r="O6" s="185"/>
      <c r="P6" s="185"/>
      <c r="Q6" s="185"/>
      <c r="R6" s="185"/>
      <c r="S6" s="185"/>
    </row>
    <row r="7" spans="1:20" x14ac:dyDescent="0.25">
      <c r="O7" s="185"/>
      <c r="P7" s="185"/>
      <c r="Q7" s="185"/>
      <c r="R7" s="185"/>
      <c r="S7" s="185"/>
    </row>
    <row r="8" spans="1:20" x14ac:dyDescent="0.25">
      <c r="O8" s="185"/>
      <c r="P8" s="185"/>
      <c r="Q8" s="185"/>
      <c r="R8" s="185"/>
      <c r="S8" s="185"/>
    </row>
    <row r="9" spans="1:20" ht="15.75" thickBot="1" x14ac:dyDescent="0.3">
      <c r="O9" s="185"/>
      <c r="P9" s="185"/>
      <c r="Q9" s="185"/>
      <c r="R9" s="185"/>
      <c r="S9" s="185"/>
    </row>
    <row r="10" spans="1:20" ht="15.75" customHeight="1" thickBot="1" x14ac:dyDescent="0.3">
      <c r="C10" s="159" t="s">
        <v>34</v>
      </c>
      <c r="D10" s="160"/>
      <c r="E10" s="160"/>
      <c r="F10" s="160"/>
      <c r="G10" s="162"/>
      <c r="I10" s="186" t="s">
        <v>36</v>
      </c>
      <c r="J10" s="187"/>
      <c r="K10" s="187"/>
      <c r="L10" s="187"/>
      <c r="M10" s="188"/>
      <c r="O10" s="185"/>
      <c r="P10" s="185"/>
      <c r="Q10" s="185"/>
      <c r="R10" s="185"/>
      <c r="S10" s="185"/>
    </row>
    <row r="11" spans="1:20" ht="15.75" thickBot="1" x14ac:dyDescent="0.3">
      <c r="A11" t="s">
        <v>18</v>
      </c>
      <c r="C11" s="11">
        <v>5</v>
      </c>
      <c r="D11" s="17">
        <v>4</v>
      </c>
      <c r="E11" s="12">
        <v>3</v>
      </c>
      <c r="F11" s="18">
        <v>2</v>
      </c>
      <c r="G11" s="61" t="s">
        <v>35</v>
      </c>
      <c r="I11" s="13">
        <v>5</v>
      </c>
      <c r="J11" s="13">
        <v>4</v>
      </c>
      <c r="K11" s="13">
        <v>3</v>
      </c>
      <c r="L11" s="18">
        <v>2</v>
      </c>
      <c r="M11" s="18" t="s">
        <v>35</v>
      </c>
      <c r="O11" s="185"/>
      <c r="P11" s="185"/>
      <c r="Q11" s="185"/>
      <c r="R11" s="185"/>
      <c r="S11" s="185"/>
      <c r="T11" t="s">
        <v>43</v>
      </c>
    </row>
    <row r="12" spans="1:20" x14ac:dyDescent="0.25">
      <c r="A12">
        <v>1</v>
      </c>
      <c r="C12" s="63">
        <f>COUNTIF(Ведомость!C12:Q12,5)</f>
        <v>0</v>
      </c>
      <c r="D12" s="64">
        <f>COUNTIF(Ведомость!C12:Q12,4)</f>
        <v>0</v>
      </c>
      <c r="E12" s="63">
        <f>COUNTIF(Ведомость!C12:Q12,3)</f>
        <v>0</v>
      </c>
      <c r="F12" s="64">
        <f>COUNTIF(Ведомость!C12:Q12,2)</f>
        <v>0</v>
      </c>
      <c r="G12" s="63">
        <f>IF(Ведомость!B12="",0,COUNTA(Ведомость!$C$10:$Q$11)-COUNT(Ведомость!C12:Q12))</f>
        <v>0</v>
      </c>
      <c r="I12" s="19">
        <f>C12*5</f>
        <v>0</v>
      </c>
      <c r="J12" s="67">
        <f>D12*4</f>
        <v>0</v>
      </c>
      <c r="K12" s="19">
        <f>E12*3</f>
        <v>0</v>
      </c>
      <c r="L12" s="67">
        <f>F12*2</f>
        <v>0</v>
      </c>
      <c r="M12" s="19">
        <f>G12*2</f>
        <v>0</v>
      </c>
      <c r="O12" s="23" t="str">
        <f>IF(Ведомость!B12="","",IF(AND(C12+D12&gt;0,E12=0,F12=0,G12=0),1,""))</f>
        <v/>
      </c>
      <c r="P12" s="56" t="str">
        <f>IF(Ведомость!B12="","",IF(AND(C12&gt;0,D12=0,E12=0,F12=0,G12=0),1,""))</f>
        <v/>
      </c>
      <c r="Q12" s="24" t="str">
        <f>IF(Ведомость!B12="","",IF(AND(D12=1,E12=0,F12=0,G12=0),1,""))</f>
        <v/>
      </c>
      <c r="R12" s="56" t="str">
        <f>IF(Ведомость!B12="","",IF(AND(E12=1,F12=0,G12=0),1,""))</f>
        <v/>
      </c>
      <c r="S12" s="79" t="str">
        <f>IF(Ведомость!B12="","",IF(AND(SUM(F12:G12)&gt;0),1,""))</f>
        <v/>
      </c>
      <c r="T12">
        <v>1</v>
      </c>
    </row>
    <row r="13" spans="1:20" x14ac:dyDescent="0.25">
      <c r="A13">
        <v>2</v>
      </c>
      <c r="C13" s="14">
        <f>COUNTIF(Ведомость!C13:Q13,5)</f>
        <v>0</v>
      </c>
      <c r="D13" s="16">
        <f>COUNTIF(Ведомость!C13:Q13,4)</f>
        <v>0</v>
      </c>
      <c r="E13" s="14">
        <f>COUNTIF(Ведомость!C13:Q13,3)</f>
        <v>0</v>
      </c>
      <c r="F13" s="16">
        <f>COUNTIF(Ведомость!C13:Q13,2)</f>
        <v>0</v>
      </c>
      <c r="G13" s="14">
        <f>IF(Ведомость!B13="",0,COUNTA(Ведомость!$C$10:$Q$11)-COUNT(Ведомость!C13:Q13))</f>
        <v>0</v>
      </c>
      <c r="I13" s="20">
        <f t="shared" ref="I13:I32" si="0">C13*5</f>
        <v>0</v>
      </c>
      <c r="J13" s="68">
        <f t="shared" ref="J13:J32" si="1">D13*4</f>
        <v>0</v>
      </c>
      <c r="K13" s="20">
        <f t="shared" ref="K13:K32" si="2">E13*3</f>
        <v>0</v>
      </c>
      <c r="L13" s="68">
        <f t="shared" ref="L13:L43" si="3">F13*2</f>
        <v>0</v>
      </c>
      <c r="M13" s="20">
        <f t="shared" ref="M13:M43" si="4">G13*2</f>
        <v>0</v>
      </c>
      <c r="O13" s="3" t="str">
        <f>IF(Ведомость!B13="","",IF(AND(C13+D13&gt;0,E13=0,F13=0,G13=0),1,""))</f>
        <v/>
      </c>
      <c r="P13" s="57" t="str">
        <f>IF(Ведомость!B13="","",IF(AND(C13&gt;0,D13=0,E13=0,F13=0,G13=0),1,""))</f>
        <v/>
      </c>
      <c r="Q13" s="22" t="str">
        <f>IF(Ведомость!B13="","",IF(AND(D13=1,E13=0,F13=0,G13=0),1,""))</f>
        <v/>
      </c>
      <c r="R13" s="57" t="str">
        <f>IF(Ведомость!B13="","",IF(AND(E13=1,F13=0,G13=0),1,""))</f>
        <v/>
      </c>
      <c r="S13" s="80" t="str">
        <f>IF(Ведомость!B13="","",IF(AND(SUM(F13:G13)&gt;0),1,""))</f>
        <v/>
      </c>
      <c r="T13">
        <v>2</v>
      </c>
    </row>
    <row r="14" spans="1:20" x14ac:dyDescent="0.25">
      <c r="A14">
        <v>3</v>
      </c>
      <c r="C14" s="14">
        <f>COUNTIF(Ведомость!C14:Q14,5)</f>
        <v>0</v>
      </c>
      <c r="D14" s="16">
        <f>COUNTIF(Ведомость!C14:Q14,4)</f>
        <v>0</v>
      </c>
      <c r="E14" s="14">
        <f>COUNTIF(Ведомость!C14:Q14,3)</f>
        <v>0</v>
      </c>
      <c r="F14" s="16">
        <f>COUNTIF(Ведомость!C14:Q14,2)</f>
        <v>0</v>
      </c>
      <c r="G14" s="14">
        <f>IF(Ведомость!B14="",0,COUNTA(Ведомость!$C$10:$Q$11)-COUNT(Ведомость!C14:Q14))</f>
        <v>0</v>
      </c>
      <c r="I14" s="20">
        <f t="shared" si="0"/>
        <v>0</v>
      </c>
      <c r="J14" s="68">
        <f t="shared" si="1"/>
        <v>0</v>
      </c>
      <c r="K14" s="20">
        <f t="shared" si="2"/>
        <v>0</v>
      </c>
      <c r="L14" s="68">
        <f t="shared" si="3"/>
        <v>0</v>
      </c>
      <c r="M14" s="20">
        <f t="shared" si="4"/>
        <v>0</v>
      </c>
      <c r="O14" s="3" t="str">
        <f>IF(Ведомость!B14="","",IF(AND(C14+D14&gt;0,E14=0,F14=0,G14=0),1,""))</f>
        <v/>
      </c>
      <c r="P14" s="57" t="str">
        <f>IF(Ведомость!B14="","",IF(AND(C14&gt;0,D14=0,E14=0,F14=0,G14=0),1,""))</f>
        <v/>
      </c>
      <c r="Q14" s="22" t="str">
        <f>IF(Ведомость!B14="","",IF(AND(D14=1,E14=0,F14=0,G14=0),1,""))</f>
        <v/>
      </c>
      <c r="R14" s="57" t="str">
        <f>IF(Ведомость!B14="","",IF(AND(E14=1,F14=0,G14=0),1,""))</f>
        <v/>
      </c>
      <c r="S14" s="80" t="str">
        <f>IF(Ведомость!B14="","",IF(AND(SUM(F14:G14)&gt;0),1,""))</f>
        <v/>
      </c>
      <c r="T14">
        <v>3</v>
      </c>
    </row>
    <row r="15" spans="1:20" x14ac:dyDescent="0.25">
      <c r="A15">
        <v>4</v>
      </c>
      <c r="C15" s="14">
        <f>COUNTIF(Ведомость!C15:Q15,5)</f>
        <v>0</v>
      </c>
      <c r="D15" s="16">
        <f>COUNTIF(Ведомость!C15:Q15,4)</f>
        <v>0</v>
      </c>
      <c r="E15" s="14">
        <f>COUNTIF(Ведомость!C15:Q15,3)</f>
        <v>0</v>
      </c>
      <c r="F15" s="16">
        <f>COUNTIF(Ведомость!C15:Q15,2)</f>
        <v>0</v>
      </c>
      <c r="G15" s="14">
        <f>IF(Ведомость!B15="",0,COUNTA(Ведомость!$C$10:$Q$11)-COUNT(Ведомость!C15:Q15))</f>
        <v>0</v>
      </c>
      <c r="I15" s="20">
        <f t="shared" si="0"/>
        <v>0</v>
      </c>
      <c r="J15" s="68">
        <f t="shared" si="1"/>
        <v>0</v>
      </c>
      <c r="K15" s="20">
        <f t="shared" si="2"/>
        <v>0</v>
      </c>
      <c r="L15" s="68">
        <f t="shared" si="3"/>
        <v>0</v>
      </c>
      <c r="M15" s="20">
        <f t="shared" si="4"/>
        <v>0</v>
      </c>
      <c r="O15" s="3" t="str">
        <f>IF(Ведомость!B15="","",IF(AND(C15+D15&gt;0,E15=0,F15=0,G15=0),1,""))</f>
        <v/>
      </c>
      <c r="P15" s="57" t="str">
        <f>IF(Ведомость!B15="","",IF(AND(C15&gt;0,D15=0,E15=0,F15=0,G15=0),1,""))</f>
        <v/>
      </c>
      <c r="Q15" s="22" t="str">
        <f>IF(Ведомость!B15="","",IF(AND(D15=1,E15=0,F15=0,G15=0),1,""))</f>
        <v/>
      </c>
      <c r="R15" s="57" t="str">
        <f>IF(Ведомость!B15="","",IF(AND(E15=1,F15=0,G15=0),1,""))</f>
        <v/>
      </c>
      <c r="S15" s="80" t="str">
        <f>IF(Ведомость!B15="","",IF(AND(SUM(F15:G15)&gt;0),1,""))</f>
        <v/>
      </c>
      <c r="T15">
        <v>4</v>
      </c>
    </row>
    <row r="16" spans="1:20" x14ac:dyDescent="0.25">
      <c r="A16">
        <v>5</v>
      </c>
      <c r="C16" s="14">
        <f>COUNTIF(Ведомость!C16:Q16,5)</f>
        <v>0</v>
      </c>
      <c r="D16" s="16">
        <f>COUNTIF(Ведомость!C16:Q16,4)</f>
        <v>0</v>
      </c>
      <c r="E16" s="14">
        <f>COUNTIF(Ведомость!C16:Q16,3)</f>
        <v>0</v>
      </c>
      <c r="F16" s="16">
        <f>COUNTIF(Ведомость!C16:Q16,2)</f>
        <v>0</v>
      </c>
      <c r="G16" s="14">
        <f>IF(Ведомость!B16="",0,COUNTA(Ведомость!$C$10:$Q$11)-COUNT(Ведомость!C16:Q16))</f>
        <v>0</v>
      </c>
      <c r="I16" s="20">
        <f t="shared" si="0"/>
        <v>0</v>
      </c>
      <c r="J16" s="68">
        <f t="shared" si="1"/>
        <v>0</v>
      </c>
      <c r="K16" s="20">
        <f t="shared" si="2"/>
        <v>0</v>
      </c>
      <c r="L16" s="68">
        <f t="shared" si="3"/>
        <v>0</v>
      </c>
      <c r="M16" s="20">
        <f t="shared" si="4"/>
        <v>0</v>
      </c>
      <c r="O16" s="3" t="str">
        <f>IF(Ведомость!B16="","",IF(AND(C16+D16&gt;0,E16=0,F16=0,G16=0),1,""))</f>
        <v/>
      </c>
      <c r="P16" s="57" t="str">
        <f>IF(Ведомость!B16="","",IF(AND(C16&gt;0,D16=0,E16=0,F16=0,G16=0),1,""))</f>
        <v/>
      </c>
      <c r="Q16" s="22" t="str">
        <f>IF(Ведомость!B16="","",IF(AND(D16=1,E16=0,F16=0,G16=0),1,""))</f>
        <v/>
      </c>
      <c r="R16" s="57" t="str">
        <f>IF(Ведомость!B16="","",IF(AND(E16=1,F16=0,G16=0),1,""))</f>
        <v/>
      </c>
      <c r="S16" s="80" t="str">
        <f>IF(Ведомость!B16="","",IF(AND(SUM(F16:G16)&gt;0),1,""))</f>
        <v/>
      </c>
      <c r="T16">
        <v>5</v>
      </c>
    </row>
    <row r="17" spans="1:20" x14ac:dyDescent="0.25">
      <c r="A17">
        <v>6</v>
      </c>
      <c r="C17" s="14">
        <f>COUNTIF(Ведомость!C17:Q17,5)</f>
        <v>0</v>
      </c>
      <c r="D17" s="16">
        <f>COUNTIF(Ведомость!C17:Q17,4)</f>
        <v>0</v>
      </c>
      <c r="E17" s="14">
        <f>COUNTIF(Ведомость!C17:Q17,3)</f>
        <v>0</v>
      </c>
      <c r="F17" s="16">
        <f>COUNTIF(Ведомость!C17:Q17,2)</f>
        <v>0</v>
      </c>
      <c r="G17" s="14">
        <f>IF(Ведомость!B17="",0,COUNTA(Ведомость!$C$10:$Q$11)-COUNT(Ведомость!C17:Q17))</f>
        <v>0</v>
      </c>
      <c r="I17" s="20">
        <f t="shared" si="0"/>
        <v>0</v>
      </c>
      <c r="J17" s="68">
        <f t="shared" si="1"/>
        <v>0</v>
      </c>
      <c r="K17" s="20">
        <f t="shared" si="2"/>
        <v>0</v>
      </c>
      <c r="L17" s="68">
        <f t="shared" si="3"/>
        <v>0</v>
      </c>
      <c r="M17" s="20">
        <f t="shared" si="4"/>
        <v>0</v>
      </c>
      <c r="O17" s="3" t="str">
        <f>IF(Ведомость!B17="","",IF(AND(C17+D17&gt;0,E17=0,F17=0,G17=0),1,""))</f>
        <v/>
      </c>
      <c r="P17" s="57" t="str">
        <f>IF(Ведомость!B17="","",IF(AND(C17&gt;0,D17=0,E17=0,F17=0,G17=0),1,""))</f>
        <v/>
      </c>
      <c r="Q17" s="22" t="str">
        <f>IF(Ведомость!B17="","",IF(AND(D17=1,E17=0,F17=0,G17=0),1,""))</f>
        <v/>
      </c>
      <c r="R17" s="57" t="str">
        <f>IF(Ведомость!B17="","",IF(AND(E17=1,F17=0,G17=0),1,""))</f>
        <v/>
      </c>
      <c r="S17" s="80" t="str">
        <f>IF(Ведомость!B17="","",IF(AND(SUM(F17:G17)&gt;0),1,""))</f>
        <v/>
      </c>
      <c r="T17">
        <v>6</v>
      </c>
    </row>
    <row r="18" spans="1:20" x14ac:dyDescent="0.25">
      <c r="A18">
        <v>7</v>
      </c>
      <c r="C18" s="14">
        <f>COUNTIF(Ведомость!C18:Q18,5)</f>
        <v>0</v>
      </c>
      <c r="D18" s="16">
        <f>COUNTIF(Ведомость!C18:Q18,4)</f>
        <v>0</v>
      </c>
      <c r="E18" s="14">
        <f>COUNTIF(Ведомость!C18:Q18,3)</f>
        <v>0</v>
      </c>
      <c r="F18" s="16">
        <f>COUNTIF(Ведомость!C18:Q18,2)</f>
        <v>0</v>
      </c>
      <c r="G18" s="14">
        <f>IF(Ведомость!B18="",0,COUNTA(Ведомость!$C$10:$Q$11)-COUNT(Ведомость!C18:Q18))</f>
        <v>0</v>
      </c>
      <c r="I18" s="20">
        <f t="shared" si="0"/>
        <v>0</v>
      </c>
      <c r="J18" s="68">
        <f t="shared" si="1"/>
        <v>0</v>
      </c>
      <c r="K18" s="20">
        <f t="shared" si="2"/>
        <v>0</v>
      </c>
      <c r="L18" s="68">
        <f t="shared" si="3"/>
        <v>0</v>
      </c>
      <c r="M18" s="20">
        <f t="shared" si="4"/>
        <v>0</v>
      </c>
      <c r="O18" s="3" t="str">
        <f>IF(Ведомость!B18="","",IF(AND(C18+D18&gt;0,E18=0,F18=0,G18=0),1,""))</f>
        <v/>
      </c>
      <c r="P18" s="57" t="str">
        <f>IF(Ведомость!B18="","",IF(AND(C18&gt;0,D18=0,E18=0,F18=0,G18=0),1,""))</f>
        <v/>
      </c>
      <c r="Q18" s="22" t="str">
        <f>IF(Ведомость!B18="","",IF(AND(D18=1,E18=0,F18=0,G18=0),1,""))</f>
        <v/>
      </c>
      <c r="R18" s="57" t="str">
        <f>IF(Ведомость!B18="","",IF(AND(E18=1,F18=0,G18=0),1,""))</f>
        <v/>
      </c>
      <c r="S18" s="80" t="str">
        <f>IF(Ведомость!B18="","",IF(AND(SUM(F18:G18)&gt;0),1,""))</f>
        <v/>
      </c>
      <c r="T18">
        <v>7</v>
      </c>
    </row>
    <row r="19" spans="1:20" x14ac:dyDescent="0.25">
      <c r="A19">
        <v>8</v>
      </c>
      <c r="C19" s="14">
        <f>COUNTIF(Ведомость!C19:Q19,5)</f>
        <v>0</v>
      </c>
      <c r="D19" s="16">
        <f>COUNTIF(Ведомость!C19:Q19,4)</f>
        <v>0</v>
      </c>
      <c r="E19" s="14">
        <f>COUNTIF(Ведомость!C19:Q19,3)</f>
        <v>0</v>
      </c>
      <c r="F19" s="16">
        <f>COUNTIF(Ведомость!C19:Q19,2)</f>
        <v>0</v>
      </c>
      <c r="G19" s="14">
        <f>IF(Ведомость!B19="",0,COUNTA(Ведомость!$C$10:$Q$11)-COUNT(Ведомость!C19:Q19))</f>
        <v>0</v>
      </c>
      <c r="I19" s="20">
        <f t="shared" si="0"/>
        <v>0</v>
      </c>
      <c r="J19" s="68">
        <f t="shared" si="1"/>
        <v>0</v>
      </c>
      <c r="K19" s="20">
        <f t="shared" si="2"/>
        <v>0</v>
      </c>
      <c r="L19" s="68">
        <f t="shared" si="3"/>
        <v>0</v>
      </c>
      <c r="M19" s="20">
        <f t="shared" si="4"/>
        <v>0</v>
      </c>
      <c r="O19" s="3" t="str">
        <f>IF(Ведомость!B19="","",IF(AND(C19+D19&gt;0,E19=0,F19=0,G19=0),1,""))</f>
        <v/>
      </c>
      <c r="P19" s="57" t="str">
        <f>IF(Ведомость!B19="","",IF(AND(C19&gt;0,D19=0,E19=0,F19=0,G19=0),1,""))</f>
        <v/>
      </c>
      <c r="Q19" s="22" t="str">
        <f>IF(Ведомость!B19="","",IF(AND(D19=1,E19=0,F19=0,G19=0),1,""))</f>
        <v/>
      </c>
      <c r="R19" s="57" t="str">
        <f>IF(Ведомость!B19="","",IF(AND(E19=1,F19=0,G19=0),1,""))</f>
        <v/>
      </c>
      <c r="S19" s="80" t="str">
        <f>IF(Ведомость!B19="","",IF(AND(SUM(F19:G19)&gt;0),1,""))</f>
        <v/>
      </c>
      <c r="T19">
        <v>8</v>
      </c>
    </row>
    <row r="20" spans="1:20" x14ac:dyDescent="0.25">
      <c r="A20">
        <v>9</v>
      </c>
      <c r="C20" s="14">
        <f>COUNTIF(Ведомость!C20:Q20,5)</f>
        <v>0</v>
      </c>
      <c r="D20" s="16">
        <f>COUNTIF(Ведомость!C20:Q20,4)</f>
        <v>0</v>
      </c>
      <c r="E20" s="14">
        <f>COUNTIF(Ведомость!C20:Q20,3)</f>
        <v>0</v>
      </c>
      <c r="F20" s="16">
        <f>COUNTIF(Ведомость!C20:Q20,2)</f>
        <v>0</v>
      </c>
      <c r="G20" s="14">
        <f>IF(Ведомость!B20="",0,COUNTA(Ведомость!$C$10:$Q$11)-COUNT(Ведомость!C20:Q20))</f>
        <v>0</v>
      </c>
      <c r="I20" s="20">
        <f t="shared" si="0"/>
        <v>0</v>
      </c>
      <c r="J20" s="68">
        <f t="shared" si="1"/>
        <v>0</v>
      </c>
      <c r="K20" s="20">
        <f t="shared" si="2"/>
        <v>0</v>
      </c>
      <c r="L20" s="68">
        <f t="shared" si="3"/>
        <v>0</v>
      </c>
      <c r="M20" s="20">
        <f t="shared" si="4"/>
        <v>0</v>
      </c>
      <c r="O20" s="3" t="str">
        <f>IF(Ведомость!B20="","",IF(AND(C20+D20&gt;0,E20=0,F20=0,G20=0),1,""))</f>
        <v/>
      </c>
      <c r="P20" s="57" t="str">
        <f>IF(Ведомость!B20="","",IF(AND(C20&gt;0,D20=0,E20=0,F20=0,G20=0),1,""))</f>
        <v/>
      </c>
      <c r="Q20" s="22" t="str">
        <f>IF(Ведомость!B20="","",IF(AND(D20=1,E20=0,F20=0,G20=0),1,""))</f>
        <v/>
      </c>
      <c r="R20" s="57" t="str">
        <f>IF(Ведомость!B20="","",IF(AND(E20=1,F20=0,G20=0),1,""))</f>
        <v/>
      </c>
      <c r="S20" s="80" t="str">
        <f>IF(Ведомость!B20="","",IF(AND(SUM(F20:G20)&gt;0),1,""))</f>
        <v/>
      </c>
      <c r="T20">
        <v>9</v>
      </c>
    </row>
    <row r="21" spans="1:20" x14ac:dyDescent="0.25">
      <c r="A21">
        <v>10</v>
      </c>
      <c r="C21" s="14">
        <f>COUNTIF(Ведомость!C21:Q21,5)</f>
        <v>0</v>
      </c>
      <c r="D21" s="16">
        <f>COUNTIF(Ведомость!C21:Q21,4)</f>
        <v>0</v>
      </c>
      <c r="E21" s="14">
        <f>COUNTIF(Ведомость!C21:Q21,3)</f>
        <v>0</v>
      </c>
      <c r="F21" s="16">
        <f>COUNTIF(Ведомость!C21:Q21,2)</f>
        <v>0</v>
      </c>
      <c r="G21" s="14">
        <f>IF(Ведомость!B21="",0,COUNTA(Ведомость!$C$10:$Q$11)-COUNT(Ведомость!C21:Q21))</f>
        <v>0</v>
      </c>
      <c r="I21" s="20">
        <f t="shared" si="0"/>
        <v>0</v>
      </c>
      <c r="J21" s="68">
        <f t="shared" si="1"/>
        <v>0</v>
      </c>
      <c r="K21" s="20">
        <f t="shared" si="2"/>
        <v>0</v>
      </c>
      <c r="L21" s="68">
        <f t="shared" si="3"/>
        <v>0</v>
      </c>
      <c r="M21" s="20">
        <f t="shared" si="4"/>
        <v>0</v>
      </c>
      <c r="O21" s="3" t="str">
        <f>IF(Ведомость!B21="","",IF(AND(C21+D21&gt;0,E21=0,F21=0,G21=0),1,""))</f>
        <v/>
      </c>
      <c r="P21" s="57" t="str">
        <f>IF(Ведомость!B21="","",IF(AND(C21&gt;0,D21=0,E21=0,F21=0,G21=0),1,""))</f>
        <v/>
      </c>
      <c r="Q21" s="22" t="str">
        <f>IF(Ведомость!B21="","",IF(AND(D21=1,E21=0,F21=0,G21=0),1,""))</f>
        <v/>
      </c>
      <c r="R21" s="57" t="str">
        <f>IF(Ведомость!B21="","",IF(AND(E21=1,F21=0,G21=0),1,""))</f>
        <v/>
      </c>
      <c r="S21" s="80" t="str">
        <f>IF(Ведомость!B21="","",IF(AND(SUM(F21:G21)&gt;0),1,""))</f>
        <v/>
      </c>
      <c r="T21">
        <v>10</v>
      </c>
    </row>
    <row r="22" spans="1:20" x14ac:dyDescent="0.25">
      <c r="A22">
        <v>11</v>
      </c>
      <c r="C22" s="14">
        <f>COUNTIF(Ведомость!C22:Q22,5)</f>
        <v>0</v>
      </c>
      <c r="D22" s="16">
        <f>COUNTIF(Ведомость!C22:Q22,4)</f>
        <v>0</v>
      </c>
      <c r="E22" s="14">
        <f>COUNTIF(Ведомость!C22:Q22,3)</f>
        <v>0</v>
      </c>
      <c r="F22" s="16">
        <f>COUNTIF(Ведомость!C22:Q22,2)</f>
        <v>0</v>
      </c>
      <c r="G22" s="14">
        <f>IF(Ведомость!B22="",0,COUNTA(Ведомость!$C$10:$Q$11)-COUNT(Ведомость!C22:Q22))</f>
        <v>0</v>
      </c>
      <c r="I22" s="20">
        <f t="shared" si="0"/>
        <v>0</v>
      </c>
      <c r="J22" s="68">
        <f t="shared" si="1"/>
        <v>0</v>
      </c>
      <c r="K22" s="20">
        <f t="shared" si="2"/>
        <v>0</v>
      </c>
      <c r="L22" s="68">
        <f t="shared" si="3"/>
        <v>0</v>
      </c>
      <c r="M22" s="20">
        <f t="shared" si="4"/>
        <v>0</v>
      </c>
      <c r="O22" s="3" t="str">
        <f>IF(Ведомость!B22="","",IF(AND(C22+D22&gt;0,E22=0,F22=0,G22=0),1,""))</f>
        <v/>
      </c>
      <c r="P22" s="57" t="str">
        <f>IF(Ведомость!B22="","",IF(AND(C22&gt;0,D22=0,E22=0,F22=0,G22=0),1,""))</f>
        <v/>
      </c>
      <c r="Q22" s="22" t="str">
        <f>IF(Ведомость!B22="","",IF(AND(D22=1,E22=0,F22=0,G22=0),1,""))</f>
        <v/>
      </c>
      <c r="R22" s="57" t="str">
        <f>IF(Ведомость!B22="","",IF(AND(E22=1,F22=0,G22=0),1,""))</f>
        <v/>
      </c>
      <c r="S22" s="80" t="str">
        <f>IF(Ведомость!B22="","",IF(AND(SUM(F22:G22)&gt;0),1,""))</f>
        <v/>
      </c>
      <c r="T22">
        <v>11</v>
      </c>
    </row>
    <row r="23" spans="1:20" x14ac:dyDescent="0.25">
      <c r="A23">
        <v>12</v>
      </c>
      <c r="C23" s="14">
        <f>COUNTIF(Ведомость!C23:Q23,5)</f>
        <v>0</v>
      </c>
      <c r="D23" s="16">
        <f>COUNTIF(Ведомость!C23:Q23,4)</f>
        <v>0</v>
      </c>
      <c r="E23" s="14">
        <f>COUNTIF(Ведомость!C23:Q23,3)</f>
        <v>0</v>
      </c>
      <c r="F23" s="16">
        <f>COUNTIF(Ведомость!C23:Q23,2)</f>
        <v>0</v>
      </c>
      <c r="G23" s="14">
        <f>IF(Ведомость!B23="",0,COUNTA(Ведомость!$C$10:$Q$11)-COUNT(Ведомость!C23:Q23))</f>
        <v>0</v>
      </c>
      <c r="I23" s="20">
        <f t="shared" si="0"/>
        <v>0</v>
      </c>
      <c r="J23" s="68">
        <f t="shared" si="1"/>
        <v>0</v>
      </c>
      <c r="K23" s="20">
        <f t="shared" si="2"/>
        <v>0</v>
      </c>
      <c r="L23" s="68">
        <f t="shared" si="3"/>
        <v>0</v>
      </c>
      <c r="M23" s="20">
        <f t="shared" si="4"/>
        <v>0</v>
      </c>
      <c r="O23" s="3" t="str">
        <f>IF(Ведомость!B23="","",IF(AND(C23+D23&gt;0,E23=0,F23=0,G23=0),1,""))</f>
        <v/>
      </c>
      <c r="P23" s="57" t="str">
        <f>IF(Ведомость!B23="","",IF(AND(C23&gt;0,D23=0,E23=0,F23=0,G23=0),1,""))</f>
        <v/>
      </c>
      <c r="Q23" s="22" t="str">
        <f>IF(Ведомость!B23="","",IF(AND(D23=1,E23=0,F23=0,G23=0),1,""))</f>
        <v/>
      </c>
      <c r="R23" s="57" t="str">
        <f>IF(Ведомость!B23="","",IF(AND(E23=1,F23=0,G23=0),1,""))</f>
        <v/>
      </c>
      <c r="S23" s="80" t="str">
        <f>IF(Ведомость!B23="","",IF(AND(SUM(F23:G23)&gt;0),1,""))</f>
        <v/>
      </c>
      <c r="T23">
        <v>12</v>
      </c>
    </row>
    <row r="24" spans="1:20" x14ac:dyDescent="0.25">
      <c r="A24">
        <v>13</v>
      </c>
      <c r="C24" s="14">
        <f>COUNTIF(Ведомость!C24:Q24,5)</f>
        <v>0</v>
      </c>
      <c r="D24" s="16">
        <f>COUNTIF(Ведомость!C24:Q24,4)</f>
        <v>0</v>
      </c>
      <c r="E24" s="14">
        <f>COUNTIF(Ведомость!C24:Q24,3)</f>
        <v>0</v>
      </c>
      <c r="F24" s="16">
        <f>COUNTIF(Ведомость!C24:Q24,2)</f>
        <v>0</v>
      </c>
      <c r="G24" s="14">
        <f>IF(Ведомость!B24="",0,COUNTA(Ведомость!$C$10:$Q$11)-COUNT(Ведомость!C24:Q24))</f>
        <v>0</v>
      </c>
      <c r="I24" s="20">
        <f t="shared" si="0"/>
        <v>0</v>
      </c>
      <c r="J24" s="68">
        <f t="shared" si="1"/>
        <v>0</v>
      </c>
      <c r="K24" s="20">
        <f t="shared" si="2"/>
        <v>0</v>
      </c>
      <c r="L24" s="68">
        <f t="shared" si="3"/>
        <v>0</v>
      </c>
      <c r="M24" s="20">
        <f t="shared" si="4"/>
        <v>0</v>
      </c>
      <c r="O24" s="3" t="str">
        <f>IF(Ведомость!B24="","",IF(AND(C24+D24&gt;0,E24=0,F24=0,G24=0),1,""))</f>
        <v/>
      </c>
      <c r="P24" s="57" t="str">
        <f>IF(Ведомость!B24="","",IF(AND(C24&gt;0,D24=0,E24=0,F24=0,G24=0),1,""))</f>
        <v/>
      </c>
      <c r="Q24" s="22" t="str">
        <f>IF(Ведомость!B24="","",IF(AND(D24=1,E24=0,F24=0,G24=0),1,""))</f>
        <v/>
      </c>
      <c r="R24" s="57" t="str">
        <f>IF(Ведомость!B24="","",IF(AND(E24=1,F24=0,G24=0),1,""))</f>
        <v/>
      </c>
      <c r="S24" s="80" t="str">
        <f>IF(Ведомость!B24="","",IF(AND(SUM(F24:G24)&gt;0),1,""))</f>
        <v/>
      </c>
      <c r="T24">
        <v>13</v>
      </c>
    </row>
    <row r="25" spans="1:20" x14ac:dyDescent="0.25">
      <c r="A25">
        <v>14</v>
      </c>
      <c r="C25" s="14">
        <f>COUNTIF(Ведомость!C25:Q25,5)</f>
        <v>0</v>
      </c>
      <c r="D25" s="16">
        <f>COUNTIF(Ведомость!C25:Q25,4)</f>
        <v>0</v>
      </c>
      <c r="E25" s="14">
        <f>COUNTIF(Ведомость!C25:Q25,3)</f>
        <v>0</v>
      </c>
      <c r="F25" s="16">
        <f>COUNTIF(Ведомость!C25:Q25,2)</f>
        <v>0</v>
      </c>
      <c r="G25" s="14">
        <f>IF(Ведомость!B25="",0,COUNTA(Ведомость!$C$10:$Q$11)-COUNT(Ведомость!C25:Q25))</f>
        <v>0</v>
      </c>
      <c r="I25" s="20">
        <f t="shared" si="0"/>
        <v>0</v>
      </c>
      <c r="J25" s="68">
        <f t="shared" si="1"/>
        <v>0</v>
      </c>
      <c r="K25" s="20">
        <f t="shared" si="2"/>
        <v>0</v>
      </c>
      <c r="L25" s="68">
        <f t="shared" si="3"/>
        <v>0</v>
      </c>
      <c r="M25" s="20">
        <f t="shared" si="4"/>
        <v>0</v>
      </c>
      <c r="O25" s="3" t="str">
        <f>IF(Ведомость!B25="","",IF(AND(C25+D25&gt;0,E25=0,F25=0,G25=0),1,""))</f>
        <v/>
      </c>
      <c r="P25" s="57" t="str">
        <f>IF(Ведомость!B25="","",IF(AND(C25&gt;0,D25=0,E25=0,F25=0,G25=0),1,""))</f>
        <v/>
      </c>
      <c r="Q25" s="22" t="str">
        <f>IF(Ведомость!B25="","",IF(AND(D25=1,E25=0,F25=0,G25=0),1,""))</f>
        <v/>
      </c>
      <c r="R25" s="57" t="str">
        <f>IF(Ведомость!B25="","",IF(AND(E25=1,F25=0,G25=0),1,""))</f>
        <v/>
      </c>
      <c r="S25" s="80" t="str">
        <f>IF(Ведомость!B25="","",IF(AND(SUM(F25:G25)&gt;0),1,""))</f>
        <v/>
      </c>
      <c r="T25">
        <v>14</v>
      </c>
    </row>
    <row r="26" spans="1:20" x14ac:dyDescent="0.25">
      <c r="A26">
        <v>15</v>
      </c>
      <c r="C26" s="14">
        <f>COUNTIF(Ведомость!C26:Q26,5)</f>
        <v>0</v>
      </c>
      <c r="D26" s="16">
        <f>COUNTIF(Ведомость!C26:Q26,4)</f>
        <v>0</v>
      </c>
      <c r="E26" s="14">
        <f>COUNTIF(Ведомость!C26:Q26,3)</f>
        <v>0</v>
      </c>
      <c r="F26" s="16">
        <f>COUNTIF(Ведомость!C26:Q26,2)</f>
        <v>0</v>
      </c>
      <c r="G26" s="14">
        <f>IF(Ведомость!B26="",0,COUNTA(Ведомость!$C$10:$Q$11)-COUNT(Ведомость!C26:Q26))</f>
        <v>0</v>
      </c>
      <c r="I26" s="20">
        <f t="shared" si="0"/>
        <v>0</v>
      </c>
      <c r="J26" s="68">
        <f t="shared" si="1"/>
        <v>0</v>
      </c>
      <c r="K26" s="20">
        <f t="shared" si="2"/>
        <v>0</v>
      </c>
      <c r="L26" s="68">
        <f t="shared" si="3"/>
        <v>0</v>
      </c>
      <c r="M26" s="20">
        <f t="shared" si="4"/>
        <v>0</v>
      </c>
      <c r="O26" s="3" t="str">
        <f>IF(Ведомость!B26="","",IF(AND(C26+D26&gt;0,E26=0,F26=0,G26=0),1,""))</f>
        <v/>
      </c>
      <c r="P26" s="57" t="str">
        <f>IF(Ведомость!B26="","",IF(AND(C26&gt;0,D26=0,E26=0,F26=0,G26=0),1,""))</f>
        <v/>
      </c>
      <c r="Q26" s="22" t="str">
        <f>IF(Ведомость!B26="","",IF(AND(D26=1,E26=0,F26=0,G26=0),1,""))</f>
        <v/>
      </c>
      <c r="R26" s="57" t="str">
        <f>IF(Ведомость!B26="","",IF(AND(E26=1,F26=0,G26=0),1,""))</f>
        <v/>
      </c>
      <c r="S26" s="80" t="str">
        <f>IF(Ведомость!B26="","",IF(AND(SUM(F26:G26)&gt;0),1,""))</f>
        <v/>
      </c>
      <c r="T26">
        <v>15</v>
      </c>
    </row>
    <row r="27" spans="1:20" x14ac:dyDescent="0.25">
      <c r="A27">
        <v>16</v>
      </c>
      <c r="C27" s="14">
        <f>COUNTIF(Ведомость!C27:Q27,5)</f>
        <v>0</v>
      </c>
      <c r="D27" s="16">
        <f>COUNTIF(Ведомость!C27:Q27,4)</f>
        <v>0</v>
      </c>
      <c r="E27" s="14">
        <f>COUNTIF(Ведомость!C27:Q27,3)</f>
        <v>0</v>
      </c>
      <c r="F27" s="16">
        <f>COUNTIF(Ведомость!C27:Q27,2)</f>
        <v>0</v>
      </c>
      <c r="G27" s="14">
        <f>IF(Ведомость!B27="",0,COUNTA(Ведомость!$C$10:$Q$11)-COUNT(Ведомость!C27:Q27))</f>
        <v>0</v>
      </c>
      <c r="I27" s="20">
        <f t="shared" si="0"/>
        <v>0</v>
      </c>
      <c r="J27" s="68">
        <f t="shared" si="1"/>
        <v>0</v>
      </c>
      <c r="K27" s="20">
        <f t="shared" si="2"/>
        <v>0</v>
      </c>
      <c r="L27" s="68">
        <f t="shared" si="3"/>
        <v>0</v>
      </c>
      <c r="M27" s="20">
        <f t="shared" si="4"/>
        <v>0</v>
      </c>
      <c r="O27" s="3" t="str">
        <f>IF(Ведомость!B27="","",IF(AND(C27+D27&gt;0,E27=0,F27=0,G27=0),1,""))</f>
        <v/>
      </c>
      <c r="P27" s="57" t="str">
        <f>IF(Ведомость!B27="","",IF(AND(C27&gt;0,D27=0,E27=0,F27=0,G27=0),1,""))</f>
        <v/>
      </c>
      <c r="Q27" s="22" t="str">
        <f>IF(Ведомость!B27="","",IF(AND(D27=1,E27=0,F27=0,G27=0),1,""))</f>
        <v/>
      </c>
      <c r="R27" s="57" t="str">
        <f>IF(Ведомость!B27="","",IF(AND(E27=1,F27=0,G27=0),1,""))</f>
        <v/>
      </c>
      <c r="S27" s="80" t="str">
        <f>IF(Ведомость!B27="","",IF(AND(SUM(F27:G27)&gt;0),1,""))</f>
        <v/>
      </c>
      <c r="T27">
        <v>16</v>
      </c>
    </row>
    <row r="28" spans="1:20" x14ac:dyDescent="0.25">
      <c r="A28">
        <v>17</v>
      </c>
      <c r="C28" s="14">
        <f>COUNTIF(Ведомость!C28:Q28,5)</f>
        <v>0</v>
      </c>
      <c r="D28" s="16">
        <f>COUNTIF(Ведомость!C28:Q28,4)</f>
        <v>0</v>
      </c>
      <c r="E28" s="14">
        <f>COUNTIF(Ведомость!C28:Q28,3)</f>
        <v>0</v>
      </c>
      <c r="F28" s="16">
        <f>COUNTIF(Ведомость!C28:Q28,2)</f>
        <v>0</v>
      </c>
      <c r="G28" s="14">
        <f>IF(Ведомость!B28="",0,COUNTA(Ведомость!$C$10:$Q$11)-COUNT(Ведомость!C28:Q28))</f>
        <v>0</v>
      </c>
      <c r="I28" s="20">
        <f t="shared" si="0"/>
        <v>0</v>
      </c>
      <c r="J28" s="68">
        <f t="shared" si="1"/>
        <v>0</v>
      </c>
      <c r="K28" s="20">
        <f t="shared" si="2"/>
        <v>0</v>
      </c>
      <c r="L28" s="68">
        <f t="shared" si="3"/>
        <v>0</v>
      </c>
      <c r="M28" s="20">
        <f t="shared" si="4"/>
        <v>0</v>
      </c>
      <c r="O28" s="3" t="str">
        <f>IF(Ведомость!B28="","",IF(AND(C28+D28&gt;0,E28=0,F28=0,G28=0),1,""))</f>
        <v/>
      </c>
      <c r="P28" s="57" t="str">
        <f>IF(Ведомость!B28="","",IF(AND(C28&gt;0,D28=0,E28=0,F28=0,G28=0),1,""))</f>
        <v/>
      </c>
      <c r="Q28" s="22" t="str">
        <f>IF(Ведомость!B28="","",IF(AND(D28=1,E28=0,F28=0,G28=0),1,""))</f>
        <v/>
      </c>
      <c r="R28" s="57" t="str">
        <f>IF(Ведомость!B28="","",IF(AND(E28=1,F28=0,G28=0),1,""))</f>
        <v/>
      </c>
      <c r="S28" s="80" t="str">
        <f>IF(Ведомость!B28="","",IF(AND(SUM(F28:G28)&gt;0),1,""))</f>
        <v/>
      </c>
      <c r="T28">
        <v>17</v>
      </c>
    </row>
    <row r="29" spans="1:20" x14ac:dyDescent="0.25">
      <c r="A29">
        <v>18</v>
      </c>
      <c r="C29" s="14">
        <f>COUNTIF(Ведомость!C29:Q29,5)</f>
        <v>0</v>
      </c>
      <c r="D29" s="16">
        <f>COUNTIF(Ведомость!C29:Q29,4)</f>
        <v>0</v>
      </c>
      <c r="E29" s="14">
        <f>COUNTIF(Ведомость!C29:Q29,3)</f>
        <v>0</v>
      </c>
      <c r="F29" s="16">
        <f>COUNTIF(Ведомость!C29:Q29,2)</f>
        <v>0</v>
      </c>
      <c r="G29" s="14">
        <f>IF(Ведомость!B29="",0,COUNTA(Ведомость!$C$10:$Q$11)-COUNT(Ведомость!C29:Q29))</f>
        <v>0</v>
      </c>
      <c r="I29" s="20">
        <f t="shared" si="0"/>
        <v>0</v>
      </c>
      <c r="J29" s="68">
        <f t="shared" si="1"/>
        <v>0</v>
      </c>
      <c r="K29" s="20">
        <f t="shared" si="2"/>
        <v>0</v>
      </c>
      <c r="L29" s="68">
        <f t="shared" si="3"/>
        <v>0</v>
      </c>
      <c r="M29" s="20">
        <f t="shared" si="4"/>
        <v>0</v>
      </c>
      <c r="O29" s="3" t="str">
        <f>IF(Ведомость!B29="","",IF(AND(C29+D29&gt;0,E29=0,F29=0,G29=0),1,""))</f>
        <v/>
      </c>
      <c r="P29" s="57" t="str">
        <f>IF(Ведомость!B29="","",IF(AND(C29&gt;0,D29=0,E29=0,F29=0,G29=0),1,""))</f>
        <v/>
      </c>
      <c r="Q29" s="22" t="str">
        <f>IF(Ведомость!B29="","",IF(AND(D29=1,E29=0,F29=0,G29=0),1,""))</f>
        <v/>
      </c>
      <c r="R29" s="57" t="str">
        <f>IF(Ведомость!B29="","",IF(AND(E29=1,F29=0,G29=0),1,""))</f>
        <v/>
      </c>
      <c r="S29" s="80" t="str">
        <f>IF(Ведомость!B29="","",IF(AND(SUM(F29:G29)&gt;0),1,""))</f>
        <v/>
      </c>
      <c r="T29">
        <v>18</v>
      </c>
    </row>
    <row r="30" spans="1:20" x14ac:dyDescent="0.25">
      <c r="A30">
        <v>19</v>
      </c>
      <c r="C30" s="14">
        <f>COUNTIF(Ведомость!C30:Q30,5)</f>
        <v>0</v>
      </c>
      <c r="D30" s="16">
        <f>COUNTIF(Ведомость!C30:Q30,4)</f>
        <v>0</v>
      </c>
      <c r="E30" s="14">
        <f>COUNTIF(Ведомость!C30:Q30,3)</f>
        <v>0</v>
      </c>
      <c r="F30" s="16">
        <f>COUNTIF(Ведомость!C30:Q30,2)</f>
        <v>0</v>
      </c>
      <c r="G30" s="14">
        <f>IF(Ведомость!B30="",0,COUNTA(Ведомость!$C$10:$Q$11)-COUNT(Ведомость!C30:Q30))</f>
        <v>0</v>
      </c>
      <c r="I30" s="20">
        <f t="shared" si="0"/>
        <v>0</v>
      </c>
      <c r="J30" s="68">
        <f t="shared" si="1"/>
        <v>0</v>
      </c>
      <c r="K30" s="20">
        <f t="shared" si="2"/>
        <v>0</v>
      </c>
      <c r="L30" s="68">
        <f t="shared" si="3"/>
        <v>0</v>
      </c>
      <c r="M30" s="20">
        <f t="shared" si="4"/>
        <v>0</v>
      </c>
      <c r="O30" s="3" t="str">
        <f>IF(Ведомость!B30="","",IF(AND(C30+D30&gt;0,E30=0,F30=0,G30=0),1,""))</f>
        <v/>
      </c>
      <c r="P30" s="57" t="str">
        <f>IF(Ведомость!B30="","",IF(AND(C30&gt;0,D30=0,E30=0,F30=0,G30=0),1,""))</f>
        <v/>
      </c>
      <c r="Q30" s="22" t="str">
        <f>IF(Ведомость!B30="","",IF(AND(D30=1,E30=0,F30=0,G30=0),1,""))</f>
        <v/>
      </c>
      <c r="R30" s="57" t="str">
        <f>IF(Ведомость!B30="","",IF(AND(E30=1,F30=0,G30=0),1,""))</f>
        <v/>
      </c>
      <c r="S30" s="80" t="str">
        <f>IF(Ведомость!B30="","",IF(AND(SUM(F30:G30)&gt;0),1,""))</f>
        <v/>
      </c>
      <c r="T30">
        <v>19</v>
      </c>
    </row>
    <row r="31" spans="1:20" x14ac:dyDescent="0.25">
      <c r="A31">
        <v>20</v>
      </c>
      <c r="C31" s="14">
        <f>COUNTIF(Ведомость!C31:Q31,5)</f>
        <v>0</v>
      </c>
      <c r="D31" s="16">
        <f>COUNTIF(Ведомость!C31:Q31,4)</f>
        <v>0</v>
      </c>
      <c r="E31" s="14">
        <f>COUNTIF(Ведомость!C31:Q31,3)</f>
        <v>0</v>
      </c>
      <c r="F31" s="16">
        <f>COUNTIF(Ведомость!C31:Q31,2)</f>
        <v>0</v>
      </c>
      <c r="G31" s="14">
        <f>IF(Ведомость!B31="",0,COUNTA(Ведомость!$C$10:$Q$11)-COUNT(Ведомость!C31:Q31))</f>
        <v>0</v>
      </c>
      <c r="I31" s="20">
        <f t="shared" si="0"/>
        <v>0</v>
      </c>
      <c r="J31" s="68">
        <f t="shared" si="1"/>
        <v>0</v>
      </c>
      <c r="K31" s="20">
        <f t="shared" si="2"/>
        <v>0</v>
      </c>
      <c r="L31" s="68">
        <f t="shared" si="3"/>
        <v>0</v>
      </c>
      <c r="M31" s="20">
        <f t="shared" si="4"/>
        <v>0</v>
      </c>
      <c r="O31" s="3" t="str">
        <f>IF(Ведомость!B31="","",IF(AND(C31+D31&gt;0,E31=0,F31=0,G31=0),1,""))</f>
        <v/>
      </c>
      <c r="P31" s="58" t="str">
        <f>IF(Ведомость!B31="","",IF(AND(C31&gt;0,D31=0,E31=0,F31=0,G31=0),1,""))</f>
        <v/>
      </c>
      <c r="Q31" s="65" t="str">
        <f>IF(Ведомость!B31="","",IF(AND(D31=1,E31=0,F31=0,G31=0),1,""))</f>
        <v/>
      </c>
      <c r="R31" s="58" t="str">
        <f>IF(Ведомость!B31="","",IF(AND(E31=1,F31=0,G31=0),1,""))</f>
        <v/>
      </c>
      <c r="S31" s="80" t="str">
        <f>IF(Ведомость!B31="","",IF(AND(SUM(F31:G31)&gt;0),1,""))</f>
        <v/>
      </c>
      <c r="T31">
        <v>20</v>
      </c>
    </row>
    <row r="32" spans="1:20" x14ac:dyDescent="0.25">
      <c r="A32">
        <v>21</v>
      </c>
      <c r="C32" s="14">
        <f>COUNTIF(Ведомость!C32:Q32,5)</f>
        <v>0</v>
      </c>
      <c r="D32" s="16">
        <f>COUNTIF(Ведомость!C32:Q32,4)</f>
        <v>0</v>
      </c>
      <c r="E32" s="14">
        <f>COUNTIF(Ведомость!C32:Q32,3)</f>
        <v>0</v>
      </c>
      <c r="F32" s="16">
        <f>COUNTIF(Ведомость!C32:Q32,2)</f>
        <v>0</v>
      </c>
      <c r="G32" s="14">
        <f>IF(Ведомость!B32="",0,COUNTA(Ведомость!$C$10:$Q$11)-COUNT(Ведомость!C32:Q32))</f>
        <v>0</v>
      </c>
      <c r="I32" s="20">
        <f t="shared" si="0"/>
        <v>0</v>
      </c>
      <c r="J32" s="68">
        <f t="shared" si="1"/>
        <v>0</v>
      </c>
      <c r="K32" s="20">
        <f t="shared" si="2"/>
        <v>0</v>
      </c>
      <c r="L32" s="68">
        <f t="shared" si="3"/>
        <v>0</v>
      </c>
      <c r="M32" s="20">
        <f t="shared" si="4"/>
        <v>0</v>
      </c>
      <c r="O32" s="3" t="str">
        <f>IF(Ведомость!B32="","",IF(AND(C32+D32&gt;0,E32=0,F32=0,G32=0),1,""))</f>
        <v/>
      </c>
      <c r="P32" s="57" t="str">
        <f>IF(Ведомость!B32="","",IF(AND(C32&gt;0,D32=0,E32=0,F32=0,G32=0),1,""))</f>
        <v/>
      </c>
      <c r="Q32" s="22" t="str">
        <f>IF(Ведомость!B32="","",IF(AND(D32=1,E32=0,F32=0,G32=0),1,""))</f>
        <v/>
      </c>
      <c r="R32" s="57" t="str">
        <f>IF(Ведомость!B32="","",IF(AND(E32=1,F32=0,G32=0),1,""))</f>
        <v/>
      </c>
      <c r="S32" s="80" t="str">
        <f>IF(Ведомость!B32="","",IF(AND(SUM(F32:G32)&gt;0),1,""))</f>
        <v/>
      </c>
      <c r="T32">
        <v>21</v>
      </c>
    </row>
    <row r="33" spans="1:20" x14ac:dyDescent="0.25">
      <c r="A33">
        <v>22</v>
      </c>
      <c r="C33" s="14">
        <f>COUNTIF(Ведомость!C33:Q33,5)</f>
        <v>0</v>
      </c>
      <c r="D33" s="16">
        <f>COUNTIF(Ведомость!C33:Q33,4)</f>
        <v>0</v>
      </c>
      <c r="E33" s="14">
        <f>COUNTIF(Ведомость!C33:Q33,3)</f>
        <v>0</v>
      </c>
      <c r="F33" s="16">
        <f>COUNTIF(Ведомость!C33:Q33,2)</f>
        <v>0</v>
      </c>
      <c r="G33" s="14">
        <f>IF(Ведомость!B33="",0,COUNTA(Ведомость!$C$10:$Q$11)-COUNT(Ведомость!C33:Q33))</f>
        <v>0</v>
      </c>
      <c r="I33" s="20">
        <f t="shared" ref="I33:I36" si="5">C33*5</f>
        <v>0</v>
      </c>
      <c r="J33" s="68">
        <f t="shared" ref="J33:J36" si="6">D33*4</f>
        <v>0</v>
      </c>
      <c r="K33" s="20">
        <f t="shared" ref="K33:K36" si="7">E33*3</f>
        <v>0</v>
      </c>
      <c r="L33" s="68">
        <f t="shared" si="3"/>
        <v>0</v>
      </c>
      <c r="M33" s="20">
        <f t="shared" si="4"/>
        <v>0</v>
      </c>
      <c r="O33" s="3" t="str">
        <f>IF(Ведомость!B33="","",IF(AND(C33+D33&gt;0,E33=0,F33=0,G33=0),1,""))</f>
        <v/>
      </c>
      <c r="P33" s="57" t="str">
        <f>IF(Ведомость!B33="","",IF(AND(C33&gt;0,D33=0,E33=0,F33=0,G33=0),1,""))</f>
        <v/>
      </c>
      <c r="Q33" s="22" t="str">
        <f>IF(Ведомость!B33="","",IF(AND(D33=1,E33=0,F33=0,G33=0),1,""))</f>
        <v/>
      </c>
      <c r="R33" s="57" t="str">
        <f>IF(Ведомость!B33="","",IF(AND(E33=1,F33=0,G33=0),1,""))</f>
        <v/>
      </c>
      <c r="S33" s="80" t="str">
        <f>IF(Ведомость!B33="","",IF(AND(SUM(F33:G33)&gt;0),1,""))</f>
        <v/>
      </c>
      <c r="T33">
        <v>22</v>
      </c>
    </row>
    <row r="34" spans="1:20" x14ac:dyDescent="0.25">
      <c r="A34">
        <v>23</v>
      </c>
      <c r="C34" s="14">
        <f>COUNTIF(Ведомость!C34:Q34,5)</f>
        <v>0</v>
      </c>
      <c r="D34" s="16">
        <f>COUNTIF(Ведомость!C34:Q34,4)</f>
        <v>0</v>
      </c>
      <c r="E34" s="14">
        <f>COUNTIF(Ведомость!C34:Q34,3)</f>
        <v>0</v>
      </c>
      <c r="F34" s="16">
        <f>COUNTIF(Ведомость!C34:Q34,2)</f>
        <v>0</v>
      </c>
      <c r="G34" s="14">
        <f>IF(Ведомость!B34="",0,COUNTA(Ведомость!$C$10:$Q$11)-COUNT(Ведомость!C34:Q34))</f>
        <v>0</v>
      </c>
      <c r="I34" s="20">
        <f t="shared" si="5"/>
        <v>0</v>
      </c>
      <c r="J34" s="68">
        <f t="shared" si="6"/>
        <v>0</v>
      </c>
      <c r="K34" s="20">
        <f t="shared" si="7"/>
        <v>0</v>
      </c>
      <c r="L34" s="68">
        <f t="shared" si="3"/>
        <v>0</v>
      </c>
      <c r="M34" s="20">
        <f t="shared" si="4"/>
        <v>0</v>
      </c>
      <c r="O34" s="3" t="str">
        <f>IF(Ведомость!B34="","",IF(AND(C34+D34&gt;0,E34=0,F34=0,G34=0),1,""))</f>
        <v/>
      </c>
      <c r="P34" s="57" t="str">
        <f>IF(Ведомость!B34="","",IF(AND(C34&gt;0,D34=0,E34=0,F34=0,G34=0),1,""))</f>
        <v/>
      </c>
      <c r="Q34" s="22" t="str">
        <f>IF(Ведомость!B34="","",IF(AND(D34=1,E34=0,F34=0,G34=0),1,""))</f>
        <v/>
      </c>
      <c r="R34" s="57" t="str">
        <f>IF(Ведомость!B34="","",IF(AND(E34=1,F34=0,G34=0),1,""))</f>
        <v/>
      </c>
      <c r="S34" s="80" t="str">
        <f>IF(Ведомость!B34="","",IF(AND(SUM(F34:G34)&gt;0),1,""))</f>
        <v/>
      </c>
      <c r="T34">
        <v>23</v>
      </c>
    </row>
    <row r="35" spans="1:20" x14ac:dyDescent="0.25">
      <c r="A35">
        <v>24</v>
      </c>
      <c r="C35" s="14">
        <f>COUNTIF(Ведомость!C35:Q35,5)</f>
        <v>0</v>
      </c>
      <c r="D35" s="16">
        <f>COUNTIF(Ведомость!C35:Q35,4)</f>
        <v>0</v>
      </c>
      <c r="E35" s="14">
        <f>COUNTIF(Ведомость!C35:Q35,3)</f>
        <v>0</v>
      </c>
      <c r="F35" s="16">
        <f>COUNTIF(Ведомость!C35:Q35,2)</f>
        <v>0</v>
      </c>
      <c r="G35" s="14">
        <f>IF(Ведомость!B35="",0,COUNTA(Ведомость!$C$10:$Q$11)-COUNT(Ведомость!C35:Q35))</f>
        <v>0</v>
      </c>
      <c r="I35" s="20">
        <f t="shared" si="5"/>
        <v>0</v>
      </c>
      <c r="J35" s="68">
        <f t="shared" si="6"/>
        <v>0</v>
      </c>
      <c r="K35" s="20">
        <f t="shared" si="7"/>
        <v>0</v>
      </c>
      <c r="L35" s="68">
        <f t="shared" si="3"/>
        <v>0</v>
      </c>
      <c r="M35" s="20">
        <f t="shared" si="4"/>
        <v>0</v>
      </c>
      <c r="O35" s="3" t="str">
        <f>IF(Ведомость!B35="","",IF(AND(C35+D35&gt;0,E35=0,F35=0,G35=0),1,""))</f>
        <v/>
      </c>
      <c r="P35" s="57" t="str">
        <f>IF(Ведомость!B35="","",IF(AND(C35&gt;0,D35=0,E35=0,F35=0,G35=0),1,""))</f>
        <v/>
      </c>
      <c r="Q35" s="22" t="str">
        <f>IF(Ведомость!B35="","",IF(AND(D35=1,E35=0,F35=0,G35=0),1,""))</f>
        <v/>
      </c>
      <c r="R35" s="57" t="str">
        <f>IF(Ведомость!B35="","",IF(AND(E35=1,F35=0,G35=0),1,""))</f>
        <v/>
      </c>
      <c r="S35" s="80" t="str">
        <f>IF(Ведомость!B35="","",IF(AND(SUM(F35:G35)&gt;0),1,""))</f>
        <v/>
      </c>
      <c r="T35">
        <v>24</v>
      </c>
    </row>
    <row r="36" spans="1:20" x14ac:dyDescent="0.25">
      <c r="A36">
        <v>25</v>
      </c>
      <c r="C36" s="75">
        <f>COUNTIF(Ведомость!C36:Q36,5)</f>
        <v>0</v>
      </c>
      <c r="D36" s="76">
        <f>COUNTIF(Ведомость!C36:Q36,4)</f>
        <v>0</v>
      </c>
      <c r="E36" s="75">
        <f>COUNTIF(Ведомость!C36:Q36,3)</f>
        <v>0</v>
      </c>
      <c r="F36" s="76">
        <f>COUNTIF(Ведомость!C36:Q36,2)</f>
        <v>0</v>
      </c>
      <c r="G36" s="75">
        <f>IF(Ведомость!B36="",0,COUNTA(Ведомость!$C$10:$Q$11)-COUNT(Ведомость!C36:Q36))</f>
        <v>0</v>
      </c>
      <c r="I36" s="77">
        <f t="shared" si="5"/>
        <v>0</v>
      </c>
      <c r="J36" s="78">
        <f t="shared" si="6"/>
        <v>0</v>
      </c>
      <c r="K36" s="77">
        <f t="shared" si="7"/>
        <v>0</v>
      </c>
      <c r="L36" s="78">
        <f t="shared" si="3"/>
        <v>0</v>
      </c>
      <c r="M36" s="20">
        <f t="shared" si="4"/>
        <v>0</v>
      </c>
      <c r="O36" s="66" t="str">
        <f>IF(Ведомость!B36="","",IF(AND(C36+D36&gt;0,E36=0,F36=0,G36=0),1,""))</f>
        <v/>
      </c>
      <c r="P36" s="58" t="str">
        <f>IF(Ведомость!B36="","",IF(AND(C36&gt;0,D36=0,E36=0,F36=0,G36=0),1,""))</f>
        <v/>
      </c>
      <c r="Q36" s="65" t="str">
        <f>IF(Ведомость!B36="","",IF(AND(D36=1,E36=0,F36=0,G36=0),1,""))</f>
        <v/>
      </c>
      <c r="R36" s="58" t="str">
        <f>IF(Ведомость!B36="","",IF(AND(E36=1,F36=0,G36=0),1,""))</f>
        <v/>
      </c>
      <c r="S36" s="81" t="str">
        <f>IF(Ведомость!B36="","",IF(AND(SUM(F36:G36)&gt;0),1,""))</f>
        <v/>
      </c>
      <c r="T36">
        <v>25</v>
      </c>
    </row>
    <row r="37" spans="1:20" x14ac:dyDescent="0.25">
      <c r="A37">
        <v>26</v>
      </c>
      <c r="C37" s="14">
        <f>COUNTIF(Ведомость!C37:Q37,5)</f>
        <v>0</v>
      </c>
      <c r="D37" s="16">
        <f>COUNTIF(Ведомость!C37:Q37,4)</f>
        <v>0</v>
      </c>
      <c r="E37" s="14">
        <f>COUNTIF(Ведомость!C37:Q37,3)</f>
        <v>0</v>
      </c>
      <c r="F37" s="16">
        <f>COUNTIF(Ведомость!C37:Q37,2)</f>
        <v>0</v>
      </c>
      <c r="G37" s="14">
        <f>IF(Ведомость!B37="",0,COUNTA(Ведомость!$C$10:$Q$11)-COUNT(Ведомость!C37:Q37))</f>
        <v>0</v>
      </c>
      <c r="I37" s="20">
        <f t="shared" ref="I37:I43" si="8">C37*5</f>
        <v>0</v>
      </c>
      <c r="J37" s="68">
        <f t="shared" ref="J37:J43" si="9">D37*4</f>
        <v>0</v>
      </c>
      <c r="K37" s="20">
        <f t="shared" ref="K37:K43" si="10">E37*3</f>
        <v>0</v>
      </c>
      <c r="L37" s="68">
        <f t="shared" si="3"/>
        <v>0</v>
      </c>
      <c r="M37" s="20">
        <f t="shared" si="4"/>
        <v>0</v>
      </c>
      <c r="O37" s="3" t="str">
        <f>IF(Ведомость!B37="","",IF(AND(C37+D37&gt;0,E37=0,F37=0,G37=0),1,""))</f>
        <v/>
      </c>
      <c r="P37" s="57" t="str">
        <f>IF(Ведомость!B37="","",IF(AND(C37&gt;0,D37=0,E37=0,F37=0,G37=0),1,""))</f>
        <v/>
      </c>
      <c r="Q37" s="22" t="str">
        <f>IF(Ведомость!B37="","",IF(AND(D37=1,E37=0,F37=0,G37=0),1,""))</f>
        <v/>
      </c>
      <c r="R37" s="57" t="str">
        <f>IF(Ведомость!B37="","",IF(AND(E37=1,F37=0,G37=0),1,""))</f>
        <v/>
      </c>
      <c r="S37" s="80" t="str">
        <f>IF(Ведомость!B37="","",IF(AND(SUM(F37:G37)&gt;0),1,""))</f>
        <v/>
      </c>
      <c r="T37">
        <v>26</v>
      </c>
    </row>
    <row r="38" spans="1:20" x14ac:dyDescent="0.25">
      <c r="A38">
        <v>27</v>
      </c>
      <c r="C38" s="14">
        <f>COUNTIF(Ведомость!C38:Q38,5)</f>
        <v>0</v>
      </c>
      <c r="D38" s="16">
        <f>COUNTIF(Ведомость!C38:Q38,4)</f>
        <v>0</v>
      </c>
      <c r="E38" s="14">
        <f>COUNTIF(Ведомость!C38:Q38,3)</f>
        <v>0</v>
      </c>
      <c r="F38" s="16">
        <f>COUNTIF(Ведомость!C38:Q38,2)</f>
        <v>0</v>
      </c>
      <c r="G38" s="14">
        <f>IF(Ведомость!B38="",0,COUNTA(Ведомость!$C$10:$Q$11)-COUNT(Ведомость!C38:Q38))</f>
        <v>0</v>
      </c>
      <c r="I38" s="20">
        <f t="shared" si="8"/>
        <v>0</v>
      </c>
      <c r="J38" s="68">
        <f t="shared" si="9"/>
        <v>0</v>
      </c>
      <c r="K38" s="20">
        <f t="shared" si="10"/>
        <v>0</v>
      </c>
      <c r="L38" s="68">
        <f t="shared" si="3"/>
        <v>0</v>
      </c>
      <c r="M38" s="20">
        <f t="shared" si="4"/>
        <v>0</v>
      </c>
      <c r="O38" s="3" t="str">
        <f>IF(Ведомость!B38="","",IF(AND(C38+D38&gt;0,E38=0,F38=0,G38=0),1,""))</f>
        <v/>
      </c>
      <c r="P38" s="57" t="str">
        <f>IF(Ведомость!B38="","",IF(AND(C38&gt;0,D38=0,E38=0,F38=0,G38=0),1,""))</f>
        <v/>
      </c>
      <c r="Q38" s="22" t="str">
        <f>IF(Ведомость!B38="","",IF(AND(D38=1,E38=0,F38=0,G38=0),1,""))</f>
        <v/>
      </c>
      <c r="R38" s="57" t="str">
        <f>IF(Ведомость!B38="","",IF(AND(E38=1,F38=0,G38=0),1,""))</f>
        <v/>
      </c>
      <c r="S38" s="80" t="str">
        <f>IF(Ведомость!B38="","",IF(AND(SUM(F38:G38)&gt;0),1,""))</f>
        <v/>
      </c>
      <c r="T38">
        <v>27</v>
      </c>
    </row>
    <row r="39" spans="1:20" x14ac:dyDescent="0.25">
      <c r="A39">
        <v>28</v>
      </c>
      <c r="C39" s="14">
        <f>COUNTIF(Ведомость!C39:Q39,5)</f>
        <v>0</v>
      </c>
      <c r="D39" s="16">
        <f>COUNTIF(Ведомость!C39:Q39,4)</f>
        <v>0</v>
      </c>
      <c r="E39" s="14">
        <f>COUNTIF(Ведомость!C39:Q39,3)</f>
        <v>0</v>
      </c>
      <c r="F39" s="16">
        <f>COUNTIF(Ведомость!C39:Q39,2)</f>
        <v>0</v>
      </c>
      <c r="G39" s="14">
        <f>IF(Ведомость!B39="",0,COUNTA(Ведомость!$C$10:$Q$11)-COUNT(Ведомость!C39:Q39))</f>
        <v>0</v>
      </c>
      <c r="I39" s="20">
        <f t="shared" si="8"/>
        <v>0</v>
      </c>
      <c r="J39" s="68">
        <f t="shared" si="9"/>
        <v>0</v>
      </c>
      <c r="K39" s="20">
        <f t="shared" si="10"/>
        <v>0</v>
      </c>
      <c r="L39" s="68">
        <f t="shared" si="3"/>
        <v>0</v>
      </c>
      <c r="M39" s="20">
        <f t="shared" si="4"/>
        <v>0</v>
      </c>
      <c r="O39" s="3" t="str">
        <f>IF(Ведомость!B39="","",IF(AND(C39+D39&gt;0,E39=0,F39=0,G39=0),1,""))</f>
        <v/>
      </c>
      <c r="P39" s="57" t="str">
        <f>IF(Ведомость!B39="","",IF(AND(C39&gt;0,D39=0,E39=0,F39=0,G39=0),1,""))</f>
        <v/>
      </c>
      <c r="Q39" s="22" t="str">
        <f>IF(Ведомость!B39="","",IF(AND(D39=1,E39=0,F39=0,G39=0),1,""))</f>
        <v/>
      </c>
      <c r="R39" s="57" t="str">
        <f>IF(Ведомость!B39="","",IF(AND(E39=1,F39=0,G39=0),1,""))</f>
        <v/>
      </c>
      <c r="S39" s="80" t="str">
        <f>IF(Ведомость!B39="","",IF(AND(SUM(F39:G39)&gt;0),1,""))</f>
        <v/>
      </c>
      <c r="T39">
        <v>28</v>
      </c>
    </row>
    <row r="40" spans="1:20" x14ac:dyDescent="0.25">
      <c r="A40">
        <v>29</v>
      </c>
      <c r="C40" s="14">
        <f>COUNTIF(Ведомость!C40:Q40,5)</f>
        <v>0</v>
      </c>
      <c r="D40" s="16">
        <f>COUNTIF(Ведомость!C40:Q40,4)</f>
        <v>0</v>
      </c>
      <c r="E40" s="14">
        <f>COUNTIF(Ведомость!C40:Q40,3)</f>
        <v>0</v>
      </c>
      <c r="F40" s="16">
        <f>COUNTIF(Ведомость!C40:Q40,2)</f>
        <v>0</v>
      </c>
      <c r="G40" s="14">
        <f>IF(Ведомость!B40="",0,COUNTA(Ведомость!$C$10:$Q$11)-COUNT(Ведомость!C40:Q40))</f>
        <v>0</v>
      </c>
      <c r="I40" s="20">
        <f t="shared" si="8"/>
        <v>0</v>
      </c>
      <c r="J40" s="68">
        <f t="shared" si="9"/>
        <v>0</v>
      </c>
      <c r="K40" s="20">
        <f t="shared" si="10"/>
        <v>0</v>
      </c>
      <c r="L40" s="68">
        <f t="shared" si="3"/>
        <v>0</v>
      </c>
      <c r="M40" s="20">
        <f t="shared" si="4"/>
        <v>0</v>
      </c>
      <c r="O40" s="3" t="str">
        <f>IF(Ведомость!B40="","",IF(AND(C40+D40&gt;0,E40=0,F40=0,G40=0),1,""))</f>
        <v/>
      </c>
      <c r="P40" s="57" t="str">
        <f>IF(Ведомость!B40="","",IF(AND(C40&gt;0,D40=0,E40=0,F40=0,G40=0),1,""))</f>
        <v/>
      </c>
      <c r="Q40" s="22" t="str">
        <f>IF(Ведомость!B40="","",IF(AND(D40=1,E40=0,F40=0,G40=0),1,""))</f>
        <v/>
      </c>
      <c r="R40" s="57" t="str">
        <f>IF(Ведомость!B40="","",IF(AND(E40=1,F40=0,G40=0),1,""))</f>
        <v/>
      </c>
      <c r="S40" s="80" t="str">
        <f>IF(Ведомость!B40="","",IF(AND(SUM(F40:G40)&gt;0),1,""))</f>
        <v/>
      </c>
      <c r="T40">
        <v>29</v>
      </c>
    </row>
    <row r="41" spans="1:20" x14ac:dyDescent="0.25">
      <c r="A41">
        <v>30</v>
      </c>
      <c r="C41" s="14">
        <f>COUNTIF(Ведомость!C41:Q41,5)</f>
        <v>0</v>
      </c>
      <c r="D41" s="16">
        <f>COUNTIF(Ведомость!C41:Q41,4)</f>
        <v>0</v>
      </c>
      <c r="E41" s="14">
        <f>COUNTIF(Ведомость!C41:Q41,3)</f>
        <v>0</v>
      </c>
      <c r="F41" s="16">
        <f>COUNTIF(Ведомость!C41:Q41,2)</f>
        <v>0</v>
      </c>
      <c r="G41" s="14">
        <f>IF(Ведомость!B41="",0,COUNTA(Ведомость!$C$10:$Q$11)-COUNT(Ведомость!C41:Q41))</f>
        <v>0</v>
      </c>
      <c r="I41" s="20">
        <f t="shared" si="8"/>
        <v>0</v>
      </c>
      <c r="J41" s="68">
        <f t="shared" si="9"/>
        <v>0</v>
      </c>
      <c r="K41" s="20">
        <f t="shared" si="10"/>
        <v>0</v>
      </c>
      <c r="L41" s="68">
        <f t="shared" si="3"/>
        <v>0</v>
      </c>
      <c r="M41" s="20">
        <f t="shared" si="4"/>
        <v>0</v>
      </c>
      <c r="O41" s="3" t="str">
        <f>IF(Ведомость!B41="","",IF(AND(C41+D41&gt;0,E41=0,F41=0,G41=0),1,""))</f>
        <v/>
      </c>
      <c r="P41" s="57" t="str">
        <f>IF(Ведомость!B41="","",IF(AND(C41&gt;0,D41=0,E41=0,F41=0,G41=0),1,""))</f>
        <v/>
      </c>
      <c r="Q41" s="22" t="str">
        <f>IF(Ведомость!B41="","",IF(AND(D41=1,E41=0,F41=0,G41=0),1,""))</f>
        <v/>
      </c>
      <c r="R41" s="57" t="str">
        <f>IF(Ведомость!B41="","",IF(AND(E41=1,F41=0,G41=0),1,""))</f>
        <v/>
      </c>
      <c r="S41" s="80" t="str">
        <f>IF(Ведомость!B41="","",IF(AND(SUM(F41:G41)&gt;0),1,""))</f>
        <v/>
      </c>
      <c r="T41">
        <v>30</v>
      </c>
    </row>
    <row r="42" spans="1:20" x14ac:dyDescent="0.25">
      <c r="A42">
        <v>31</v>
      </c>
      <c r="C42" s="14">
        <f>COUNTIF(Ведомость!C42:Q42,5)</f>
        <v>0</v>
      </c>
      <c r="D42" s="16">
        <f>COUNTIF(Ведомость!C42:Q42,4)</f>
        <v>0</v>
      </c>
      <c r="E42" s="14">
        <f>COUNTIF(Ведомость!C42:Q42,3)</f>
        <v>0</v>
      </c>
      <c r="F42" s="16">
        <f>COUNTIF(Ведомость!C42:Q42,2)</f>
        <v>0</v>
      </c>
      <c r="G42" s="14">
        <f>IF(Ведомость!B42="",0,COUNTA(Ведомость!$C$10:$Q$11)-COUNT(Ведомость!C42:Q42))</f>
        <v>0</v>
      </c>
      <c r="I42" s="20">
        <f t="shared" si="8"/>
        <v>0</v>
      </c>
      <c r="J42" s="68">
        <f t="shared" si="9"/>
        <v>0</v>
      </c>
      <c r="K42" s="20">
        <f t="shared" si="10"/>
        <v>0</v>
      </c>
      <c r="L42" s="68">
        <f t="shared" si="3"/>
        <v>0</v>
      </c>
      <c r="M42" s="20">
        <f t="shared" si="4"/>
        <v>0</v>
      </c>
      <c r="O42" s="3" t="str">
        <f>IF(Ведомость!B42="","",IF(AND(C42+D42&gt;0,E42=0,F42=0,G42=0),1,""))</f>
        <v/>
      </c>
      <c r="P42" s="57" t="str">
        <f>IF(Ведомость!B42="","",IF(AND(C42&gt;0,D42=0,E42=0,F42=0,G42=0),1,""))</f>
        <v/>
      </c>
      <c r="Q42" s="22" t="str">
        <f>IF(Ведомость!B42="","",IF(AND(D42=1,E42=0,F42=0,G42=0),1,""))</f>
        <v/>
      </c>
      <c r="R42" s="57" t="str">
        <f>IF(Ведомость!B42="","",IF(AND(E42=1,F42=0,G42=0),1,""))</f>
        <v/>
      </c>
      <c r="S42" s="80" t="str">
        <f>IF(Ведомость!B42="","",IF(AND(SUM(F42:G42)&gt;0),1,""))</f>
        <v/>
      </c>
      <c r="T42">
        <v>31</v>
      </c>
    </row>
    <row r="43" spans="1:20" ht="15.75" thickBot="1" x14ac:dyDescent="0.3">
      <c r="A43">
        <v>32</v>
      </c>
      <c r="C43" s="75">
        <f>COUNTIF(Ведомость!C43:Q43,5)</f>
        <v>0</v>
      </c>
      <c r="D43" s="76">
        <f>COUNTIF(Ведомость!C43:Q43,4)</f>
        <v>0</v>
      </c>
      <c r="E43" s="75">
        <f>COUNTIF(Ведомость!C43:Q43,3)</f>
        <v>0</v>
      </c>
      <c r="F43" s="76">
        <f>COUNTIF(Ведомость!C43:Q43,2)</f>
        <v>0</v>
      </c>
      <c r="G43" s="75">
        <f>IF(Ведомость!B43="",0,COUNTA(Ведомость!$C$10:$Q$11)-COUNT(Ведомость!C43:Q43))</f>
        <v>0</v>
      </c>
      <c r="I43" s="77">
        <f t="shared" si="8"/>
        <v>0</v>
      </c>
      <c r="J43" s="78">
        <f t="shared" si="9"/>
        <v>0</v>
      </c>
      <c r="K43" s="77">
        <f t="shared" si="10"/>
        <v>0</v>
      </c>
      <c r="L43" s="78">
        <f t="shared" si="3"/>
        <v>0</v>
      </c>
      <c r="M43" s="21">
        <f t="shared" si="4"/>
        <v>0</v>
      </c>
      <c r="O43" s="66" t="str">
        <f>IF(Ведомость!B43="","",IF(AND(C43+D43&gt;0,E43=0,F43=0,G43=0),1,""))</f>
        <v/>
      </c>
      <c r="P43" s="4" t="str">
        <f>IF(Ведомость!B43="","",IF(AND(C43&gt;0,D43=0,E43=0,F43=0,G43=0),1,""))</f>
        <v/>
      </c>
      <c r="Q43" s="65" t="str">
        <f>IF(Ведомость!B43="","",IF(AND(D43=1,E43=0,F43=0,G43=0),1,""))</f>
        <v/>
      </c>
      <c r="R43" s="4" t="str">
        <f>IF(Ведомость!B43="","",IF(AND(E43=1,F43=0,G43=0),1,""))</f>
        <v/>
      </c>
      <c r="S43" s="81" t="str">
        <f>IF(Ведомость!B43="","",IF(AND(SUM(F43:G43)&gt;0),1,""))</f>
        <v/>
      </c>
      <c r="T43">
        <v>32</v>
      </c>
    </row>
    <row r="44" spans="1:20" ht="15.75" thickBot="1" x14ac:dyDescent="0.3">
      <c r="B44" s="10" t="s">
        <v>23</v>
      </c>
      <c r="C44" s="85">
        <f>SUM(C12:C43)</f>
        <v>0</v>
      </c>
      <c r="D44" s="82">
        <f t="shared" ref="D44:G44" si="11">SUM(D12:D43)</f>
        <v>0</v>
      </c>
      <c r="E44" s="83">
        <f t="shared" si="11"/>
        <v>0</v>
      </c>
      <c r="F44" s="82">
        <f t="shared" si="11"/>
        <v>0</v>
      </c>
      <c r="G44" s="84">
        <f t="shared" si="11"/>
        <v>0</v>
      </c>
      <c r="I44" s="82">
        <f>SUM(I12:I43)</f>
        <v>0</v>
      </c>
      <c r="J44" s="82">
        <f t="shared" ref="J44:L44" si="12">SUM(J12:J43)</f>
        <v>0</v>
      </c>
      <c r="K44" s="82">
        <f t="shared" si="12"/>
        <v>0</v>
      </c>
      <c r="L44" s="85">
        <f t="shared" si="12"/>
        <v>0</v>
      </c>
      <c r="M44" s="62">
        <f>SUM(M12:M43)</f>
        <v>0</v>
      </c>
      <c r="O44" s="13">
        <f t="shared" ref="O44:R44" si="13">SUM(O12:O43)</f>
        <v>0</v>
      </c>
      <c r="P44" s="13">
        <f t="shared" si="13"/>
        <v>0</v>
      </c>
      <c r="Q44" s="13">
        <f t="shared" si="13"/>
        <v>0</v>
      </c>
      <c r="R44" s="13">
        <f t="shared" si="13"/>
        <v>0</v>
      </c>
      <c r="S44" s="13">
        <f>SUM(S12:S43)</f>
        <v>0</v>
      </c>
    </row>
  </sheetData>
  <sheetProtection algorithmName="SHA-512" hashValue="IrKBi0JsCOZTWPQy3CxyALTDcdfRCazknKPPuPY7bLlpN1hdQ4pQofIKPygy5AX6F11QlHQotxBRjXM3CEXgKg==" saltValue="AbPlTRL74hZKygF0Of8THw==" spinCount="100000" sheet="1" formatCells="0" formatColumns="0" formatRows="0" insertColumns="0" insertRows="0" insertHyperlinks="0" deleteColumns="0" deleteRows="0" sort="0" autoFilter="0" pivotTables="0"/>
  <mergeCells count="7">
    <mergeCell ref="R5:R11"/>
    <mergeCell ref="S5:S11"/>
    <mergeCell ref="C10:G10"/>
    <mergeCell ref="O5:O11"/>
    <mergeCell ref="P5:P11"/>
    <mergeCell ref="Q5:Q11"/>
    <mergeCell ref="I10:M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E17" sqref="E17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10</v>
      </c>
    </row>
    <row r="7" spans="1:1" x14ac:dyDescent="0.25">
      <c r="A7" t="s">
        <v>11</v>
      </c>
    </row>
    <row r="8" spans="1:1" x14ac:dyDescent="0.25">
      <c r="A8" t="s">
        <v>12</v>
      </c>
    </row>
    <row r="9" spans="1:1" x14ac:dyDescent="0.25">
      <c r="A9" t="s">
        <v>13</v>
      </c>
    </row>
    <row r="10" spans="1:1" x14ac:dyDescent="0.25">
      <c r="A10" t="s">
        <v>14</v>
      </c>
    </row>
    <row r="11" spans="1:1" x14ac:dyDescent="0.25">
      <c r="A11" t="s">
        <v>15</v>
      </c>
    </row>
    <row r="12" spans="1:1" x14ac:dyDescent="0.25">
      <c r="A12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Ведомость</vt:lpstr>
      <vt:lpstr>Индивидуальные листки</vt:lpstr>
      <vt:lpstr>Расчет ведомости (не удалять)</vt:lpstr>
      <vt:lpstr>Месяц</vt:lpstr>
      <vt:lpstr>Месяц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u1</cp:lastModifiedBy>
  <cp:lastPrinted>2020-10-01T19:46:45Z</cp:lastPrinted>
  <dcterms:created xsi:type="dcterms:W3CDTF">2019-01-27T12:30:08Z</dcterms:created>
  <dcterms:modified xsi:type="dcterms:W3CDTF">2020-10-29T06:45:41Z</dcterms:modified>
</cp:coreProperties>
</file>